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marc.sinnewe/Downloads/"/>
    </mc:Choice>
  </mc:AlternateContent>
  <xr:revisionPtr revIDLastSave="552" documentId="8_{8F374D7C-B65C-4708-81C7-8DFC1F1DAA73}" xr6:coauthVersionLast="47" xr6:coauthVersionMax="47" xr10:uidLastSave="{786971A1-27EF-4269-9595-E73A6861D649}"/>
  <bookViews>
    <workbookView xWindow="0" yWindow="600" windowWidth="23260" windowHeight="13900" activeTab="3" xr2:uid="{C0D96C58-5C1C-4916-9DEB-738DC86850C1}"/>
  </bookViews>
  <sheets>
    <sheet name="Gesamtkostenübersicht" sheetId="14" state="hidden" r:id="rId1"/>
    <sheet name="Gesamtkostenübersicht_Kosten" sheetId="28" r:id="rId2"/>
    <sheet name="Catering Personal" sheetId="26" r:id="rId3"/>
    <sheet name="Catering Ausstattung" sheetId="25" r:id="rId4"/>
  </sheets>
  <definedNames>
    <definedName name="_xlnm.Print_Area" localSheetId="3">'Catering Ausstattung'!$A$1:$D$135</definedName>
    <definedName name="_xlnm.Print_Area" localSheetId="2">'Catering Personal'!$A$1:$E$92</definedName>
    <definedName name="_xlnm.Print_Area" localSheetId="0">Gesamtkostenübersicht!$A$1:$D$12</definedName>
    <definedName name="_xlnm.Print_Area" localSheetId="1">Gesamtkostenübersicht_Kosten!$A$1:$B$21</definedName>
    <definedName name="_xlnm.Print_Titles" localSheetId="3">'Catering Ausstattung'!$6:$6</definedName>
    <definedName name="_xlnm.Print_Titles" localSheetId="2">'Catering Personal'!$5:$5</definedName>
    <definedName name="_xlnm.Print_Titles" localSheetId="0">Gesamtkostenübersicht!$5:$5</definedName>
    <definedName name="Z_532318FB_A949_5F4D_9037_94BA342385D2_.wvu.PrintArea" localSheetId="3" hidden="1">'Catering Ausstattung'!$A$1:$C$134</definedName>
    <definedName name="Z_532318FB_A949_5F4D_9037_94BA342385D2_.wvu.PrintArea" localSheetId="2" hidden="1">'Catering Personal'!$A$1:$C$90</definedName>
    <definedName name="Z_532318FB_A949_5F4D_9037_94BA342385D2_.wvu.PrintArea" localSheetId="0" hidden="1">Gesamtkostenübersicht!$A$1:$D$12</definedName>
    <definedName name="Z_532318FB_A949_5F4D_9037_94BA342385D2_.wvu.PrintTitles" localSheetId="3" hidden="1">'Catering Ausstattung'!$6:$6</definedName>
    <definedName name="Z_532318FB_A949_5F4D_9037_94BA342385D2_.wvu.PrintTitles" localSheetId="2" hidden="1">'Catering Personal'!$5:$5</definedName>
    <definedName name="Z_532318FB_A949_5F4D_9037_94BA342385D2_.wvu.PrintTitles" localSheetId="0" hidden="1">Gesamtkostenübersicht!$5:$5</definedName>
    <definedName name="Z_7A9AB5BC_E2D6_4107_A834_9CCF00DA2589_.wvu.PrintTitles" localSheetId="3" hidden="1">'Catering Ausstattung'!$6:$6</definedName>
    <definedName name="Z_7A9AB5BC_E2D6_4107_A834_9CCF00DA2589_.wvu.PrintTitles" localSheetId="2" hidden="1">'Catering Personal'!$5:$5</definedName>
    <definedName name="Z_7A9AB5BC_E2D6_4107_A834_9CCF00DA2589_.wvu.PrintTitles" localSheetId="0" hidden="1">Gesamtkostenübersicht!$5:$5</definedName>
    <definedName name="Z_E6127FC4_6C99_4341_8E4D_FCCF0DC184A7_.wvu.PrintArea" localSheetId="3" hidden="1">'Catering Ausstattung'!$A$1:$C$134</definedName>
    <definedName name="Z_E6127FC4_6C99_4341_8E4D_FCCF0DC184A7_.wvu.PrintArea" localSheetId="2" hidden="1">'Catering Personal'!$A$1:$C$90</definedName>
    <definedName name="Z_E6127FC4_6C99_4341_8E4D_FCCF0DC184A7_.wvu.PrintArea" localSheetId="0" hidden="1">Gesamtkostenübersicht!$A$1:$D$12</definedName>
    <definedName name="Z_E6127FC4_6C99_4341_8E4D_FCCF0DC184A7_.wvu.PrintTitles" localSheetId="3" hidden="1">'Catering Ausstattung'!$6:$6</definedName>
    <definedName name="Z_E6127FC4_6C99_4341_8E4D_FCCF0DC184A7_.wvu.PrintTitles" localSheetId="2" hidden="1">'Catering Personal'!$5:$5</definedName>
    <definedName name="Z_E6127FC4_6C99_4341_8E4D_FCCF0DC184A7_.wvu.PrintTitles" localSheetId="0" hidden="1">Gesamtkostenübersicht!$5:$5</definedName>
    <definedName name="Z_F4829423_E2DE_4715_ABBC_14B9693411CA_.wvu.PrintTitles" localSheetId="3" hidden="1">'Catering Ausstattung'!$6:$6</definedName>
    <definedName name="Z_F4829423_E2DE_4715_ABBC_14B9693411CA_.wvu.PrintTitles" localSheetId="2" hidden="1">'Catering Personal'!$5:$5</definedName>
    <definedName name="Z_F4829423_E2DE_4715_ABBC_14B9693411CA_.wvu.PrintTitles" localSheetId="0" hidden="1">Gesamtkostenübersicht!$5:$5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" i="25" l="1"/>
  <c r="D110" i="25"/>
  <c r="D98" i="25"/>
  <c r="D131" i="25" l="1"/>
  <c r="D130" i="25"/>
  <c r="D129" i="25"/>
  <c r="D120" i="25"/>
  <c r="D119" i="25"/>
  <c r="D118" i="25"/>
  <c r="D109" i="25"/>
  <c r="D108" i="25"/>
  <c r="D107" i="25"/>
  <c r="D99" i="25"/>
  <c r="D97" i="25"/>
  <c r="D96" i="25"/>
  <c r="D23" i="25"/>
  <c r="D36" i="25"/>
  <c r="E85" i="26"/>
  <c r="E37" i="26"/>
  <c r="E36" i="26"/>
  <c r="E35" i="26"/>
  <c r="E34" i="26"/>
  <c r="E33" i="26"/>
  <c r="E32" i="26"/>
  <c r="E31" i="26"/>
  <c r="E30" i="26"/>
  <c r="E29" i="26"/>
  <c r="D75" i="25"/>
  <c r="D76" i="25"/>
  <c r="D114" i="25"/>
  <c r="D95" i="25"/>
  <c r="D94" i="25"/>
  <c r="D93" i="25"/>
  <c r="D92" i="25"/>
  <c r="D88" i="25"/>
  <c r="D87" i="25"/>
  <c r="D86" i="25"/>
  <c r="D85" i="25"/>
  <c r="D84" i="25"/>
  <c r="D83" i="25"/>
  <c r="D80" i="25"/>
  <c r="D79" i="25"/>
  <c r="D78" i="25"/>
  <c r="D67" i="25"/>
  <c r="D89" i="25" l="1"/>
  <c r="D100" i="25"/>
  <c r="E7" i="26"/>
  <c r="E70" i="26"/>
  <c r="E69" i="26"/>
  <c r="E68" i="26"/>
  <c r="E67" i="26"/>
  <c r="E66" i="26"/>
  <c r="E65" i="26"/>
  <c r="E64" i="26"/>
  <c r="E63" i="26"/>
  <c r="E62" i="26"/>
  <c r="E71" i="26" s="1"/>
  <c r="E59" i="26"/>
  <c r="E58" i="26"/>
  <c r="E57" i="26"/>
  <c r="E56" i="26"/>
  <c r="E55" i="26"/>
  <c r="E54" i="26"/>
  <c r="E53" i="26"/>
  <c r="E52" i="26"/>
  <c r="E51" i="26"/>
  <c r="E60" i="26" s="1"/>
  <c r="E88" i="26"/>
  <c r="E89" i="26" s="1"/>
  <c r="E87" i="26"/>
  <c r="E86" i="26"/>
  <c r="D41" i="25"/>
  <c r="D38" i="25"/>
  <c r="D31" i="25"/>
  <c r="D32" i="25"/>
  <c r="D33" i="25"/>
  <c r="D63" i="25"/>
  <c r="D59" i="25"/>
  <c r="D55" i="25"/>
  <c r="D49" i="25"/>
  <c r="D40" i="25"/>
  <c r="D37" i="25"/>
  <c r="D24" i="25"/>
  <c r="D19" i="25"/>
  <c r="D128" i="25"/>
  <c r="D106" i="25"/>
  <c r="D127" i="25"/>
  <c r="D102" i="25"/>
  <c r="D104" i="25"/>
  <c r="D103" i="25"/>
  <c r="D77" i="25"/>
  <c r="D64" i="25"/>
  <c r="D35" i="25"/>
  <c r="D30" i="25"/>
  <c r="D50" i="25"/>
  <c r="D48" i="25"/>
  <c r="D60" i="25"/>
  <c r="D58" i="25"/>
  <c r="D56" i="25"/>
  <c r="D54" i="25"/>
  <c r="D105" i="25"/>
  <c r="D44" i="25"/>
  <c r="D43" i="25"/>
  <c r="D26" i="25"/>
  <c r="D25" i="25"/>
  <c r="D22" i="25"/>
  <c r="D20" i="25"/>
  <c r="D18" i="25"/>
  <c r="D17" i="25"/>
  <c r="D16" i="25"/>
  <c r="D14" i="25"/>
  <c r="D13" i="25"/>
  <c r="D12" i="25"/>
  <c r="D11" i="25"/>
  <c r="D10" i="25"/>
  <c r="D62" i="25"/>
  <c r="D116" i="25"/>
  <c r="D126" i="25"/>
  <c r="D125" i="25"/>
  <c r="E82" i="26"/>
  <c r="E81" i="26"/>
  <c r="E80" i="26"/>
  <c r="E79" i="26"/>
  <c r="E78" i="26"/>
  <c r="E77" i="26"/>
  <c r="E76" i="26"/>
  <c r="E75" i="26"/>
  <c r="E74" i="26"/>
  <c r="E73" i="26"/>
  <c r="E48" i="26"/>
  <c r="E47" i="26"/>
  <c r="E46" i="26"/>
  <c r="E45" i="26"/>
  <c r="E44" i="26"/>
  <c r="E43" i="26"/>
  <c r="E42" i="26"/>
  <c r="E41" i="26"/>
  <c r="E40" i="26"/>
  <c r="E26" i="26"/>
  <c r="E25" i="26"/>
  <c r="E24" i="26"/>
  <c r="E23" i="26"/>
  <c r="E22" i="26"/>
  <c r="E21" i="26"/>
  <c r="E20" i="26"/>
  <c r="E19" i="26"/>
  <c r="E16" i="26"/>
  <c r="E15" i="26"/>
  <c r="E14" i="26"/>
  <c r="E13" i="26"/>
  <c r="E12" i="26"/>
  <c r="E11" i="26"/>
  <c r="E10" i="26"/>
  <c r="E9" i="26"/>
  <c r="E8" i="26"/>
  <c r="E38" i="26" l="1"/>
  <c r="E49" i="26"/>
  <c r="D111" i="25"/>
  <c r="D65" i="25"/>
  <c r="E91" i="26"/>
  <c r="B12" i="28" s="1"/>
  <c r="E83" i="26"/>
  <c r="E17" i="26"/>
  <c r="E27" i="26"/>
  <c r="D51" i="25"/>
  <c r="D45" i="25"/>
  <c r="D27" i="25"/>
  <c r="E92" i="26" l="1"/>
  <c r="E90" i="26" s="1"/>
  <c r="D74" i="25"/>
  <c r="D73" i="25"/>
  <c r="D72" i="25"/>
  <c r="D71" i="25"/>
  <c r="D70" i="25"/>
  <c r="D69" i="25"/>
  <c r="D68" i="25"/>
  <c r="D124" i="25"/>
  <c r="D117" i="25"/>
  <c r="D115" i="25"/>
  <c r="D113" i="25"/>
  <c r="D81" i="25" l="1"/>
  <c r="B13" i="28"/>
  <c r="B11" i="28"/>
  <c r="D132" i="25"/>
  <c r="D134" i="25"/>
  <c r="B16" i="28" s="1"/>
  <c r="B20" i="28" s="1"/>
  <c r="D122" i="25"/>
  <c r="D135" i="25" l="1"/>
  <c r="D133" i="25" s="1"/>
  <c r="D7" i="14"/>
  <c r="D8" i="14"/>
  <c r="B17" i="28" l="1"/>
  <c r="C7" i="14"/>
  <c r="C8" i="14"/>
  <c r="C11" i="14" l="1"/>
  <c r="D11" i="14"/>
  <c r="D6" i="14"/>
  <c r="D9" i="14" s="1"/>
  <c r="D12" i="14" l="1"/>
  <c r="B7" i="14"/>
  <c r="B8" i="14"/>
  <c r="B11" i="14" l="1"/>
  <c r="B6" i="14"/>
  <c r="B9" i="14" s="1"/>
  <c r="B12" i="14" l="1"/>
  <c r="C6" i="14"/>
  <c r="C9" i="14" s="1"/>
  <c r="C12" i="14" s="1"/>
  <c r="D3" i="14" l="1"/>
  <c r="B15" i="28" l="1"/>
  <c r="B19" i="28" s="1"/>
  <c r="B21" i="28" s="1"/>
</calcChain>
</file>

<file path=xl/sharedStrings.xml><?xml version="1.0" encoding="utf-8"?>
<sst xmlns="http://schemas.openxmlformats.org/spreadsheetml/2006/main" count="434" uniqueCount="180">
  <si>
    <t>Kostenübersicht</t>
  </si>
  <si>
    <t>Gesamtsumme:</t>
  </si>
  <si>
    <t>Tag</t>
  </si>
  <si>
    <t>07.11.22
(Lab, Venture Engage)</t>
  </si>
  <si>
    <t>08.11.22
(Circle)</t>
  </si>
  <si>
    <t>09.11.22
(Breakthrough Day)</t>
  </si>
  <si>
    <t xml:space="preserve">Agenturleistung </t>
  </si>
  <si>
    <t>Gästemangement</t>
  </si>
  <si>
    <t>Grafik &amp; Produktion</t>
  </si>
  <si>
    <t xml:space="preserve">Gesamt </t>
  </si>
  <si>
    <t xml:space="preserve">Ergänzungsanfrage (optional) </t>
  </si>
  <si>
    <t>Gesamt inkl. Ergänzungsanfrage</t>
  </si>
  <si>
    <r>
      <rPr>
        <b/>
        <sz val="14"/>
        <color rgb="FF000000"/>
        <rFont val="DINOT"/>
        <family val="2"/>
      </rPr>
      <t xml:space="preserve">Bitte lediglich die Nebenkostenpauschale hier eingetragen. </t>
    </r>
    <r>
      <rPr>
        <sz val="14"/>
        <color rgb="FF000000"/>
        <rFont val="DINOT"/>
        <family val="2"/>
      </rPr>
      <t>Die Summen ziehen sich automatisch aus den Tabs "Personal Catering" und "Catering Ausstattung"</t>
    </r>
  </si>
  <si>
    <t>Gesamtkosten Catering 2026</t>
  </si>
  <si>
    <t>PERSONAL</t>
  </si>
  <si>
    <t>GESAMTSUMME ohne optionale Leistungen</t>
  </si>
  <si>
    <t>optionale Leistungen</t>
  </si>
  <si>
    <t>GESAMTSUMME inkl. optionaler Leistungen</t>
  </si>
  <si>
    <t>AUSSTATTUNG</t>
  </si>
  <si>
    <t>NEBENKOSTENPAUSCHALE</t>
  </si>
  <si>
    <t>Bitte Nebenkostenpauschale eintragen</t>
  </si>
  <si>
    <t>GESAMTSUMME
inkl. optionaler Leistungen &amp; Nebenkostenpauschale</t>
  </si>
  <si>
    <r>
      <t xml:space="preserve">Übersicht Personal Catering für Falling Walls Science Summit für Falling Walls Lab, Venture, Engage, Circle und Breakthroughs 2026 
</t>
    </r>
    <r>
      <rPr>
        <b/>
        <sz val="11"/>
        <color rgb="FF000000"/>
        <rFont val="DINOT"/>
        <family val="2"/>
      </rPr>
      <t xml:space="preserve">(alle Preise sind in € netto anzugeben) </t>
    </r>
  </si>
  <si>
    <t>Leistungsverzeichnis Personal Catering 2026</t>
  </si>
  <si>
    <t>Personal Catering</t>
  </si>
  <si>
    <t>Tagessatz (10 Std.)</t>
  </si>
  <si>
    <t>Personenzahl</t>
  </si>
  <si>
    <t>Anzahl Tage</t>
  </si>
  <si>
    <t>Summe</t>
  </si>
  <si>
    <t>Konzeption, Projektmanagement und Nachbereitung (01.06.-15.11.26)</t>
  </si>
  <si>
    <t>bspw. Projektleiter (Beispiel kann überschrieben werden)</t>
  </si>
  <si>
    <t>K1</t>
  </si>
  <si>
    <t>bspw. Chef de Cuisine (Beispiel kann überschrieben werden)</t>
  </si>
  <si>
    <t>ZWISCHENSUMME Konzeption und Projektmanagement</t>
  </si>
  <si>
    <t>ZS</t>
  </si>
  <si>
    <t>Aufbau (3.-5.11.26)</t>
  </si>
  <si>
    <t>A2</t>
  </si>
  <si>
    <t>ZWISCHENSUMME Aufbau</t>
  </si>
  <si>
    <t>Durchführung (6.11.26)</t>
  </si>
  <si>
    <t>D31</t>
  </si>
  <si>
    <t>ZWISCHENSUMME Durchführung 6.11.</t>
  </si>
  <si>
    <t>Durchführung (7.11.26)</t>
  </si>
  <si>
    <t>D32</t>
  </si>
  <si>
    <t>ZWISCHENSUMME Durchführung 7.11.</t>
  </si>
  <si>
    <t>Durchführung (8.11.26)</t>
  </si>
  <si>
    <t>D33</t>
  </si>
  <si>
    <t>ZWISCHENSUMME Durchführung 8.11.</t>
  </si>
  <si>
    <t>Durchführung (9.11.26)</t>
  </si>
  <si>
    <t>D34</t>
  </si>
  <si>
    <t>ZWISCHENSUMME Durchführung 9.11.</t>
  </si>
  <si>
    <t>Abbau (9.-10.11.26)</t>
  </si>
  <si>
    <t>A4</t>
  </si>
  <si>
    <t>ZWISCHENSUMME Abbau</t>
  </si>
  <si>
    <t>OPTIONAL: Personal für die Versorgung der Kaffee- und Espressomaschinen im ganzen Haus</t>
  </si>
  <si>
    <t>6.11.</t>
  </si>
  <si>
    <t>O5</t>
  </si>
  <si>
    <t>OPT</t>
  </si>
  <si>
    <t>7.11.</t>
  </si>
  <si>
    <t>8.11.</t>
  </si>
  <si>
    <t>9.11.</t>
  </si>
  <si>
    <t>ZWISCHENSUMME OPTIONAL: Personal Kaffee</t>
  </si>
  <si>
    <t>GESAMTSUMME aller Tage inkl. optionaler Leistungen</t>
  </si>
  <si>
    <r>
      <t>Übersicht Catering für Falling Walls Science Summit für Falling Walls Lab, Venture, Engage, Circle und Breakthroughs 2026</t>
    </r>
    <r>
      <rPr>
        <b/>
        <sz val="11"/>
        <color rgb="FF000000"/>
        <rFont val="DINOT"/>
        <family val="2"/>
      </rPr>
      <t xml:space="preserve">
(alle Preise sind in € netto anzugeben) </t>
    </r>
  </si>
  <si>
    <t>Leistungsverzeichnis Catering Ausstattung &amp; Speisen 2026</t>
  </si>
  <si>
    <t>Stückpreis</t>
  </si>
  <si>
    <t>Anzahl/PAX</t>
  </si>
  <si>
    <t>GÄSTEBEREICHE</t>
  </si>
  <si>
    <t xml:space="preserve">2.1  Haupt-Catering Bereiche mit Ausgabestationen </t>
  </si>
  <si>
    <t xml:space="preserve">Almaty/Goodall  </t>
  </si>
  <si>
    <r>
      <t>Optional: Buffetmobiliar für 4 Ausgabeflächen [insgesamt ca. 22m]</t>
    </r>
    <r>
      <rPr>
        <sz val="10"/>
        <rFont val="DINOT"/>
        <family val="2"/>
      </rPr>
      <t> </t>
    </r>
  </si>
  <si>
    <t>HC</t>
  </si>
  <si>
    <r>
      <t>Optional: Bar [Gesamtfläche ca. 4 m]</t>
    </r>
    <r>
      <rPr>
        <i/>
        <sz val="10"/>
        <rFont val="DINOT"/>
        <family val="2"/>
      </rPr>
      <t> </t>
    </r>
  </si>
  <si>
    <r>
      <t>Optional: Speisenregale [ca. 1,2x2 m)</t>
    </r>
    <r>
      <rPr>
        <i/>
        <sz val="10"/>
        <rFont val="DINOT"/>
        <family val="2"/>
      </rPr>
      <t> </t>
    </r>
  </si>
  <si>
    <t>Optional: Kühlschränke Glasfront</t>
  </si>
  <si>
    <r>
      <t xml:space="preserve">Optional: Kaffeevollautomat </t>
    </r>
    <r>
      <rPr>
        <i/>
        <sz val="10"/>
        <color rgb="FF1E1F21"/>
        <rFont val="DINOT"/>
        <family val="2"/>
      </rPr>
      <t>(inkl. Logistik, Kaffee, Hafer- und Kuhmilch)</t>
    </r>
    <r>
      <rPr>
        <sz val="10"/>
        <color rgb="FF1E1F21"/>
        <rFont val="DINOT"/>
        <family val="2"/>
      </rPr>
      <t> </t>
    </r>
  </si>
  <si>
    <t>Foyer Kiew &amp; 1. Teil Chisinau/Lovelace </t>
  </si>
  <si>
    <t xml:space="preserve">Optional: Buffetmobiliar für 1 Ausgabefläche [insgesamt ca. 6 m]  </t>
  </si>
  <si>
    <r>
      <rPr>
        <i/>
        <sz val="10"/>
        <color rgb="FF000000"/>
        <rFont val="DINOT"/>
        <family val="2"/>
      </rPr>
      <t>Optional: Bars [Gesamtfläche ca. 4m) </t>
    </r>
    <r>
      <rPr>
        <sz val="10"/>
        <color rgb="FF000000"/>
        <rFont val="DINOT"/>
        <family val="2"/>
      </rPr>
      <t> </t>
    </r>
  </si>
  <si>
    <r>
      <rPr>
        <i/>
        <sz val="10"/>
        <color rgb="FF000000"/>
        <rFont val="DINOT"/>
        <family val="2"/>
      </rPr>
      <t>Optional: Speisenregale [ca. 1,2x2 m)</t>
    </r>
    <r>
      <rPr>
        <sz val="10"/>
        <color rgb="FF000000"/>
        <rFont val="DINOT"/>
        <family val="2"/>
      </rPr>
      <t> </t>
    </r>
  </si>
  <si>
    <t>Optional : Kaffeevollautomat (inkl. Logistik, Kaffee, Hafer- und Kuhmilch)</t>
  </si>
  <si>
    <t>Club/Ann Jackson </t>
  </si>
  <si>
    <r>
      <rPr>
        <i/>
        <sz val="10"/>
        <color rgb="FF000000"/>
        <rFont val="DINOT"/>
      </rPr>
      <t>Optional: Buffetmobiliar für 1 Ausgabefläche (insgesamt ca. 2,5 m)</t>
    </r>
    <r>
      <rPr>
        <sz val="10"/>
        <color rgb="FF000000"/>
        <rFont val="DINOT"/>
      </rPr>
      <t> </t>
    </r>
  </si>
  <si>
    <t>Optional: 1 Bar [Gesamtfläche ca. 2 m] </t>
  </si>
  <si>
    <t>Optional: Speisenregal [ca. 1,2x2 m) </t>
  </si>
  <si>
    <t>Optional: Kühlschrank Glasfront</t>
  </si>
  <si>
    <t>Optional: Kaffeevollautomat: (inkl. Logistik, Kaffee, Hafer- und Kuhmilch) </t>
  </si>
  <si>
    <t>ZWISCHENSUMME Haupt-Catering</t>
  </si>
  <si>
    <r>
      <t>2</t>
    </r>
    <r>
      <rPr>
        <b/>
        <sz val="10"/>
        <color theme="0"/>
        <rFont val="DINOT-Bold"/>
        <family val="2"/>
      </rPr>
      <t>.2 Lounges – Orte mit Speiseregalen</t>
    </r>
    <r>
      <rPr>
        <sz val="10"/>
        <color theme="0"/>
        <rFont val="DINOT-Bold"/>
        <family val="2"/>
      </rPr>
      <t> </t>
    </r>
  </si>
  <si>
    <t>Duschanbe/Pasteur </t>
  </si>
  <si>
    <t>Optional: Bar [Gesamtfläche ca. 2 m]  </t>
  </si>
  <si>
    <t>L</t>
  </si>
  <si>
    <t>Optional: Kaffeevollautomat (inkl. Logistik, Kaffee, Hafer- und Kuhmilch) </t>
  </si>
  <si>
    <t>Chisinau 2/Hopper </t>
  </si>
  <si>
    <t>Optional: Buffetfläche (ca. 1 m)</t>
  </si>
  <si>
    <t>Optional: Kühlschrank-Glasfront </t>
  </si>
  <si>
    <t>Optional: Espressomaschine (inkl. Logistik, Kaffee) </t>
  </si>
  <si>
    <t>Taschkent/Foyer Bischkek/Elion </t>
  </si>
  <si>
    <t>Optional: Speisenregale [ca. 1,2x2 m) </t>
  </si>
  <si>
    <t>Chisinau 3/Röntgen </t>
  </si>
  <si>
    <t>Optional: Buffetfläche (ca. 1,2 m) </t>
  </si>
  <si>
    <r>
      <t xml:space="preserve">Optional: Espressomaschine </t>
    </r>
    <r>
      <rPr>
        <i/>
        <sz val="10"/>
        <color rgb="FF1E1F21"/>
        <rFont val="DINOT"/>
        <family val="2"/>
      </rPr>
      <t>(inkl. Logistik, Kaffee) </t>
    </r>
  </si>
  <si>
    <t>ZWISCHENSUMME Lounges</t>
  </si>
  <si>
    <t>2.3 Weitere Gästebereiche – keine Speisenausgabe</t>
  </si>
  <si>
    <t>Foyer Tiflis/Darwin </t>
  </si>
  <si>
    <r>
      <rPr>
        <i/>
        <sz val="10"/>
        <color rgb="FF000000"/>
        <rFont val="DINOT"/>
        <family val="2"/>
      </rPr>
      <t>Optional: Buffetfläche (ca. 1 m)</t>
    </r>
    <r>
      <rPr>
        <sz val="10"/>
        <color rgb="FF000000"/>
        <rFont val="DINOT"/>
        <family val="2"/>
      </rPr>
      <t> </t>
    </r>
  </si>
  <si>
    <t>WG</t>
  </si>
  <si>
    <r>
      <t xml:space="preserve">Optional: Kaffeevollautomat: 1 </t>
    </r>
    <r>
      <rPr>
        <i/>
        <sz val="10"/>
        <color rgb="FF1E1F21"/>
        <rFont val="DINOT"/>
        <family val="2"/>
      </rPr>
      <t>(inkl. Logistik, Kaffee, Hafer- und Kuhmilch)</t>
    </r>
  </si>
  <si>
    <t>ZWISCHENSUMME Weitere Gästebereiche</t>
  </si>
  <si>
    <t>2.4 Snackbereiche</t>
  </si>
  <si>
    <t xml:space="preserve">Riga/Newton </t>
  </si>
  <si>
    <r>
      <t>Optional: Buffetfläche (ca. 1 m)</t>
    </r>
    <r>
      <rPr>
        <sz val="10"/>
        <rFont val="DINOT"/>
        <family val="2"/>
      </rPr>
      <t> </t>
    </r>
  </si>
  <si>
    <t>SB</t>
  </si>
  <si>
    <r>
      <rPr>
        <i/>
        <sz val="10"/>
        <color rgb="FF000000"/>
        <rFont val="DINOT"/>
      </rPr>
      <t xml:space="preserve">Optional: Espressomaschine </t>
    </r>
    <r>
      <rPr>
        <i/>
        <sz val="10"/>
        <color rgb="FF1E1F21"/>
        <rFont val="DINOT"/>
      </rPr>
      <t>(inkl. Logistik, Kaffee)</t>
    </r>
    <r>
      <rPr>
        <sz val="10"/>
        <color rgb="FF1E1F21"/>
        <rFont val="DINOT"/>
      </rPr>
      <t> </t>
    </r>
  </si>
  <si>
    <t xml:space="preserve">Vilnius/Darwin </t>
  </si>
  <si>
    <r>
      <rPr>
        <i/>
        <sz val="10"/>
        <color rgb="FF000000"/>
        <rFont val="DINOT"/>
        <family val="2"/>
      </rPr>
      <t xml:space="preserve">Optional: Espressomaschine </t>
    </r>
    <r>
      <rPr>
        <i/>
        <sz val="10"/>
        <color rgb="FF1E1F21"/>
        <rFont val="DINOT"/>
        <family val="2"/>
      </rPr>
      <t xml:space="preserve">(inkl. Logistik, Kaffee ) </t>
    </r>
  </si>
  <si>
    <t>Elion/Bischkek</t>
  </si>
  <si>
    <r>
      <t>Optional: Buffetflächen (je ca. 1 m)</t>
    </r>
    <r>
      <rPr>
        <sz val="10"/>
        <color rgb="FF000000"/>
        <rFont val="DINOT"/>
        <family val="2"/>
      </rPr>
      <t> </t>
    </r>
  </si>
  <si>
    <r>
      <rPr>
        <i/>
        <sz val="10"/>
        <color rgb="FF000000"/>
        <rFont val="DINOT"/>
        <family val="2"/>
      </rPr>
      <t xml:space="preserve">Optional: Espressomaschinen </t>
    </r>
    <r>
      <rPr>
        <i/>
        <sz val="10"/>
        <color rgb="FF1E1F21"/>
        <rFont val="DINOT"/>
        <family val="2"/>
      </rPr>
      <t>(inkl. Logistik, Kaffee) </t>
    </r>
  </si>
  <si>
    <t>Zwischensumme Snackbereiche</t>
  </si>
  <si>
    <t>2.5 Sputnik: Crew Catering</t>
  </si>
  <si>
    <t>3.11. | Pauschale: Mittagessen, Abendessen</t>
  </si>
  <si>
    <t>CC</t>
  </si>
  <si>
    <t>4.11. | Pauschale: Mittagessen, Abendessen</t>
  </si>
  <si>
    <t>5.11. | Pauschale: Frühstück, Mittagessen, Abendessen</t>
  </si>
  <si>
    <t>6.11. | Pauschale: Frühstück, Mittagessen, Abendessen</t>
  </si>
  <si>
    <t>7.11. | Pauschale: Frühstück, Mittagessen, Abendessen</t>
  </si>
  <si>
    <t>8.11. | Pauschale: Frühstück, Mittagessen, Abendessen</t>
  </si>
  <si>
    <t>9.11. | Pauschale: Frühstück, Mittagessen, Abendessen</t>
  </si>
  <si>
    <t>10.11. | Pauschale: Frühstück, Mittagessen</t>
  </si>
  <si>
    <t>Geschirrpauschale (Menge eintragen)</t>
  </si>
  <si>
    <t>Logistikpauschale</t>
  </si>
  <si>
    <t>Optional: Kaffeevollautomat (inkl. Logistik, Kaffee, Hafer- und Kuhmilch und Personal)</t>
  </si>
  <si>
    <t xml:space="preserve">Optional: Bierbänke mit –tischen o.Ä. für 96 PAX Crew Catering </t>
  </si>
  <si>
    <t xml:space="preserve">Optional: Theke/Buffet für die Speisen (ca. 4 m) </t>
  </si>
  <si>
    <t xml:space="preserve">Optional: Kühlschrank-Glasfront </t>
  </si>
  <si>
    <t>Zwischensumme Crew Catering</t>
  </si>
  <si>
    <t>2.5 Atrium, Foodtruck</t>
  </si>
  <si>
    <t xml:space="preserve">Optional: 500 PAX I 6.11. tagsüber </t>
  </si>
  <si>
    <t>FT</t>
  </si>
  <si>
    <t xml:space="preserve">Optional: 500 PAX I 7.11. tagsüber </t>
  </si>
  <si>
    <t xml:space="preserve">Optional: 500 PAX I 8.11. tagsüber </t>
  </si>
  <si>
    <t xml:space="preserve">Optional: 400 PAX I 9.11. tagsüber </t>
  </si>
  <si>
    <t xml:space="preserve">Optional: 450 PAX I 6.11. abends </t>
  </si>
  <si>
    <t xml:space="preserve">Optional: 450 PAX I 7.11. abends </t>
  </si>
  <si>
    <t>Zwischensumme Atrium, Foodtruck</t>
  </si>
  <si>
    <t xml:space="preserve">3 Gäste-Catering </t>
  </si>
  <si>
    <t>3.1 Pauschalen 6.11.</t>
  </si>
  <si>
    <t>7.30 – 9.00 Uhr Akkreditierung/Frühstückssnacks</t>
  </si>
  <si>
    <t>P61o</t>
  </si>
  <si>
    <t xml:space="preserve">11.30 – 12.00 Uhr Vormittagspause </t>
  </si>
  <si>
    <t>12.30 – 14.30 Uhr Mittagspause</t>
  </si>
  <si>
    <t>18.30 - 20.00 Uhr Drinks &amp; Snacks</t>
  </si>
  <si>
    <t xml:space="preserve">Optional: 500 PAX | Verlängerung Speisen bis 22.00 Uhr </t>
  </si>
  <si>
    <t>Optional: Obstkorb</t>
  </si>
  <si>
    <t xml:space="preserve">Zwischensumme Pauschalen 6.11. </t>
  </si>
  <si>
    <t>3.2 Pauschalen 7.11.</t>
  </si>
  <si>
    <t>8.00 – 10.00 Uhr Akkreditierung/Frühstückssnacks</t>
  </si>
  <si>
    <t>P71o</t>
  </si>
  <si>
    <t xml:space="preserve">Optional: 11.00 – 11.30 Uhr Vormittagspause </t>
  </si>
  <si>
    <t>11.30 – 14.30 Uhr Mittagspause</t>
  </si>
  <si>
    <t>15.30 - 17.00 Uhr Blechkuchen</t>
  </si>
  <si>
    <t>18.00 - 22.00 Uhr Abendveranstaltung</t>
  </si>
  <si>
    <t>Optional: Snackbars mit gesunden Snacks, wie z.B. Nussmixen, Müsliriegeln, Proteinriegeln, Energy Balls etc.. </t>
  </si>
  <si>
    <t xml:space="preserve">Zwischensumme Pauschalen 7.11. </t>
  </si>
  <si>
    <t>3.3 Pauschalen 8.11.</t>
  </si>
  <si>
    <t xml:space="preserve"> 8.00 – 10.00 Uhr Akkreditierung/Frühstückssnacks</t>
  </si>
  <si>
    <t>P81</t>
  </si>
  <si>
    <t>Optional: 11.00 – 11.30 Uhr Vormittagspause</t>
  </si>
  <si>
    <t xml:space="preserve">12.30 – 15.00 Uhr Mittagspause </t>
  </si>
  <si>
    <t>15.00 - 17.30 Uhr Blechkuchen</t>
  </si>
  <si>
    <t>18.00 - 19.00 Uhr Abendveranstaltung</t>
  </si>
  <si>
    <t xml:space="preserve">Zwischensumme Pauschalen 8.11. </t>
  </si>
  <si>
    <t>3.4 Pauschalen 9.11.</t>
  </si>
  <si>
    <t xml:space="preserve"> 8.00 – 9.30 Uhr Akkreditierung/Frühstückssnacks</t>
  </si>
  <si>
    <t>P91</t>
  </si>
  <si>
    <t>10.30 – 11.30 Uhr Vormittagspause</t>
  </si>
  <si>
    <t>12.30 – 14.00 Uhr Mittagspause</t>
  </si>
  <si>
    <t>15.30 – 16.30 Uhr Nachmittagssnack</t>
  </si>
  <si>
    <t>18.00 - 19.00 Uhr Abendveranstaltung | Almaty</t>
  </si>
  <si>
    <t>Zwischensumme Pauschalen 9.11.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</si>
</sst>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57">
    <font>
      <sz val="10"/>
      <name val="Verdana"/>
      <family val="2"/>
    </font>
    <font>
      <sz val="12"/>
      <color theme="1"/>
      <name val="Calibri"/>
      <family val="2"/>
      <scheme val="minor"/>
    </font>
    <font>
      <sz val="10"/>
      <name val="DINOT"/>
      <family val="2"/>
    </font>
    <font>
      <b/>
      <sz val="10"/>
      <name val="DINOT"/>
      <family val="2"/>
    </font>
    <font>
      <sz val="11"/>
      <name val="DINOT"/>
      <family val="2"/>
    </font>
    <font>
      <sz val="10"/>
      <name val="Verdana"/>
      <family val="2"/>
    </font>
    <font>
      <sz val="8"/>
      <name val="Verdana"/>
      <family val="2"/>
    </font>
    <font>
      <sz val="11"/>
      <color rgb="FF000000"/>
      <name val="DINOT"/>
      <family val="2"/>
    </font>
    <font>
      <sz val="11"/>
      <color theme="1"/>
      <name val="DINOT"/>
      <family val="2"/>
    </font>
    <font>
      <b/>
      <sz val="12"/>
      <color rgb="FF8A7768"/>
      <name val="DINOT"/>
      <family val="2"/>
    </font>
    <font>
      <b/>
      <sz val="11"/>
      <color rgb="FF8A7768"/>
      <name val="DINOT"/>
      <family val="2"/>
    </font>
    <font>
      <b/>
      <sz val="11"/>
      <color theme="0"/>
      <name val="DINOT"/>
      <family val="2"/>
    </font>
    <font>
      <b/>
      <sz val="14"/>
      <color theme="0"/>
      <name val="DINOT"/>
      <family val="2"/>
    </font>
    <font>
      <b/>
      <sz val="14"/>
      <color rgb="FF89786A"/>
      <name val="DINOT"/>
      <family val="2"/>
    </font>
    <font>
      <sz val="14"/>
      <color theme="0"/>
      <name val="DINOT"/>
      <family val="2"/>
    </font>
    <font>
      <sz val="11"/>
      <color rgb="FF8A7768"/>
      <name val="DINOT"/>
      <family val="2"/>
    </font>
    <font>
      <b/>
      <sz val="14"/>
      <name val="DINOT"/>
      <family val="2"/>
    </font>
    <font>
      <i/>
      <sz val="11"/>
      <name val="DINOT"/>
      <family val="2"/>
    </font>
    <font>
      <i/>
      <sz val="11"/>
      <color rgb="FF000000"/>
      <name val="DINOT"/>
      <family val="2"/>
    </font>
    <font>
      <i/>
      <sz val="14"/>
      <name val="DINOT"/>
      <family val="2"/>
    </font>
    <font>
      <b/>
      <sz val="10"/>
      <color theme="4" tint="-0.249977111117893"/>
      <name val="DINOT"/>
      <family val="2"/>
    </font>
    <font>
      <sz val="10"/>
      <color theme="4" tint="-0.249977111117893"/>
      <name val="Verdana"/>
      <family val="2"/>
    </font>
    <font>
      <sz val="10"/>
      <color theme="4" tint="-0.249977111117893"/>
      <name val="DINOT"/>
      <family val="2"/>
    </font>
    <font>
      <b/>
      <sz val="14"/>
      <color rgb="FF000000"/>
      <name val="DINOT"/>
      <family val="2"/>
    </font>
    <font>
      <i/>
      <sz val="10"/>
      <name val="DINOT"/>
      <family val="2"/>
    </font>
    <font>
      <sz val="14"/>
      <name val="DINOT"/>
      <family val="2"/>
    </font>
    <font>
      <b/>
      <sz val="11"/>
      <color rgb="FFC00000"/>
      <name val="DINOT"/>
      <family val="2"/>
    </font>
    <font>
      <b/>
      <sz val="10"/>
      <color theme="0"/>
      <name val="DINOT"/>
      <family val="2"/>
    </font>
    <font>
      <b/>
      <sz val="16"/>
      <name val="DINOT"/>
      <family val="2"/>
    </font>
    <font>
      <i/>
      <sz val="10"/>
      <name val="Verdana"/>
      <family val="2"/>
    </font>
    <font>
      <i/>
      <sz val="10"/>
      <color theme="4" tint="-0.249977111117893"/>
      <name val="Verdana"/>
      <family val="2"/>
    </font>
    <font>
      <b/>
      <i/>
      <sz val="11"/>
      <color rgb="FF8A7768"/>
      <name val="DINOT"/>
      <family val="2"/>
    </font>
    <font>
      <sz val="11"/>
      <color theme="0"/>
      <name val="DINOT"/>
      <family val="2"/>
    </font>
    <font>
      <b/>
      <sz val="11"/>
      <color rgb="FF000000"/>
      <name val="DINOT"/>
      <family val="2"/>
    </font>
    <font>
      <sz val="14"/>
      <color rgb="FF000000"/>
      <name val="DINOT"/>
      <family val="2"/>
    </font>
    <font>
      <i/>
      <sz val="10"/>
      <color rgb="FF1E1F21"/>
      <name val="DINOT"/>
      <family val="2"/>
    </font>
    <font>
      <sz val="10"/>
      <color rgb="FF1E1F21"/>
      <name val="DINOT"/>
      <family val="2"/>
    </font>
    <font>
      <b/>
      <sz val="10"/>
      <color theme="0"/>
      <name val="DINOT-Bold"/>
      <family val="2"/>
    </font>
    <font>
      <sz val="10"/>
      <color theme="0"/>
      <name val="DINOT-Bold"/>
      <family val="2"/>
    </font>
    <font>
      <b/>
      <sz val="12"/>
      <color theme="0"/>
      <name val="DINOT"/>
      <family val="2"/>
    </font>
    <font>
      <i/>
      <sz val="10"/>
      <color rgb="FF000000"/>
      <name val="DINOT"/>
      <family val="2"/>
    </font>
    <font>
      <sz val="10"/>
      <color rgb="FF000000"/>
      <name val="DINOT"/>
      <family val="2"/>
    </font>
    <font>
      <sz val="10"/>
      <color rgb="FFFF0000"/>
      <name val="DINOT-Bold"/>
      <family val="2"/>
    </font>
    <font>
      <b/>
      <sz val="11"/>
      <color rgb="FFFF0000"/>
      <name val="DINOT"/>
      <family val="2"/>
    </font>
    <font>
      <sz val="14"/>
      <color theme="4" tint="-0.249977111117893"/>
      <name val="Verdana"/>
      <family val="2"/>
    </font>
    <font>
      <sz val="14"/>
      <name val="Verdana"/>
      <family val="2"/>
    </font>
    <font>
      <i/>
      <sz val="11"/>
      <color theme="1"/>
      <name val="DINOT"/>
      <family val="2"/>
    </font>
    <font>
      <sz val="11"/>
      <color theme="4" tint="-0.249977111117893"/>
      <name val="Verdana"/>
      <family val="2"/>
    </font>
    <font>
      <i/>
      <sz val="10"/>
      <color theme="0"/>
      <name val="DINOT-Bold"/>
      <family val="2"/>
    </font>
    <font>
      <sz val="10"/>
      <color rgb="FF000000"/>
      <name val="DINOT-Bold"/>
      <family val="2"/>
    </font>
    <font>
      <b/>
      <sz val="10"/>
      <color rgb="FFC00000"/>
      <name val="DINOT"/>
      <family val="2"/>
    </font>
    <font>
      <b/>
      <sz val="11"/>
      <color rgb="FFFFFFFF"/>
      <name val="DINOT-Bold"/>
      <family val="2"/>
    </font>
    <font>
      <i/>
      <sz val="10"/>
      <color rgb="FF000000"/>
      <name val="DINOT"/>
    </font>
    <font>
      <sz val="10"/>
      <color rgb="FF000000"/>
      <name val="DINOT"/>
    </font>
    <font>
      <i/>
      <sz val="10"/>
      <color rgb="FF1E1F21"/>
      <name val="DINOT"/>
    </font>
    <font>
      <sz val="10"/>
      <color rgb="FF1E1F21"/>
      <name val="DINOT"/>
    </font>
    <font>
      <i/>
      <sz val="10"/>
      <name val="DINO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0613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808080"/>
        <bgColor indexed="64"/>
      </patternFill>
    </fill>
  </fills>
  <borders count="87">
    <border>
      <left/>
      <right/>
      <top/>
      <bottom/>
      <diagonal/>
    </border>
    <border>
      <left/>
      <right style="dashed">
        <color theme="1" tint="0.499984740745262"/>
      </right>
      <top style="dashed">
        <color rgb="FF808080"/>
      </top>
      <bottom style="dashed">
        <color rgb="FF808080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rgb="FF808080"/>
      </top>
      <bottom style="dashed">
        <color rgb="FF808080"/>
      </bottom>
      <diagonal/>
    </border>
    <border>
      <left/>
      <right style="dashed">
        <color theme="1" tint="0.499984740745262"/>
      </right>
      <top style="dashed">
        <color rgb="FF808080"/>
      </top>
      <bottom style="medium">
        <color rgb="FFC00000"/>
      </bottom>
      <diagonal/>
    </border>
    <border>
      <left/>
      <right/>
      <top/>
      <bottom style="dashed">
        <color rgb="FF808080"/>
      </bottom>
      <diagonal/>
    </border>
    <border>
      <left/>
      <right/>
      <top style="dashed">
        <color rgb="FF808080"/>
      </top>
      <bottom style="medium">
        <color rgb="FFC00000"/>
      </bottom>
      <diagonal/>
    </border>
    <border>
      <left/>
      <right/>
      <top/>
      <bottom style="thick">
        <color rgb="FF8A7768"/>
      </bottom>
      <diagonal/>
    </border>
    <border>
      <left/>
      <right/>
      <top style="thick">
        <color rgb="FF8A7768"/>
      </top>
      <bottom style="thick">
        <color rgb="FF8A7768"/>
      </bottom>
      <diagonal/>
    </border>
    <border>
      <left style="medium">
        <color rgb="FF8A7768"/>
      </left>
      <right/>
      <top style="medium">
        <color rgb="FF8A7768"/>
      </top>
      <bottom/>
      <diagonal/>
    </border>
    <border>
      <left/>
      <right/>
      <top style="medium">
        <color rgb="FF8A7768"/>
      </top>
      <bottom/>
      <diagonal/>
    </border>
    <border>
      <left/>
      <right style="medium">
        <color rgb="FF8A7768"/>
      </right>
      <top style="medium">
        <color rgb="FF8A7768"/>
      </top>
      <bottom/>
      <diagonal/>
    </border>
    <border>
      <left style="medium">
        <color rgb="FF8A7768"/>
      </left>
      <right/>
      <top/>
      <bottom/>
      <diagonal/>
    </border>
    <border>
      <left/>
      <right style="medium">
        <color rgb="FF8A7768"/>
      </right>
      <top/>
      <bottom/>
      <diagonal/>
    </border>
    <border>
      <left style="medium">
        <color rgb="FF8A7768"/>
      </left>
      <right/>
      <top style="medium">
        <color rgb="FF8A7768"/>
      </top>
      <bottom style="medium">
        <color rgb="FF8A7768"/>
      </bottom>
      <diagonal/>
    </border>
    <border>
      <left style="medium">
        <color rgb="FF8A7768"/>
      </left>
      <right/>
      <top style="thin">
        <color rgb="FF8A7768"/>
      </top>
      <bottom style="thin">
        <color rgb="FF8A7768"/>
      </bottom>
      <diagonal/>
    </border>
    <border>
      <left/>
      <right/>
      <top style="thin">
        <color rgb="FF8A7768"/>
      </top>
      <bottom style="thin">
        <color rgb="FF8A7768"/>
      </bottom>
      <diagonal/>
    </border>
    <border>
      <left/>
      <right style="medium">
        <color rgb="FF8A7768"/>
      </right>
      <top style="thin">
        <color rgb="FF8A7768"/>
      </top>
      <bottom style="thin">
        <color rgb="FF8A7768"/>
      </bottom>
      <diagonal/>
    </border>
    <border>
      <left style="medium">
        <color rgb="FF8A7768"/>
      </left>
      <right/>
      <top/>
      <bottom style="thin">
        <color rgb="FF8A7768"/>
      </bottom>
      <diagonal/>
    </border>
    <border>
      <left style="medium">
        <color rgb="FF8A7768"/>
      </left>
      <right style="thin">
        <color rgb="FF8A7768"/>
      </right>
      <top style="thin">
        <color rgb="FF8A7768"/>
      </top>
      <bottom style="thin">
        <color rgb="FF8A7768"/>
      </bottom>
      <diagonal/>
    </border>
    <border>
      <left style="thin">
        <color rgb="FF8A7768"/>
      </left>
      <right style="medium">
        <color rgb="FF8A7768"/>
      </right>
      <top style="thin">
        <color rgb="FF8A7768"/>
      </top>
      <bottom style="thin">
        <color rgb="FF8A7768"/>
      </bottom>
      <diagonal/>
    </border>
    <border>
      <left style="medium">
        <color rgb="FF8A7768"/>
      </left>
      <right/>
      <top style="thin">
        <color rgb="FF8A7768"/>
      </top>
      <bottom/>
      <diagonal/>
    </border>
    <border>
      <left/>
      <right/>
      <top style="thin">
        <color rgb="FF8A7768"/>
      </top>
      <bottom/>
      <diagonal/>
    </border>
    <border>
      <left/>
      <right style="medium">
        <color rgb="FF8A7768"/>
      </right>
      <top style="thin">
        <color rgb="FF8A7768"/>
      </top>
      <bottom/>
      <diagonal/>
    </border>
    <border>
      <left style="thin">
        <color rgb="FF8A7768"/>
      </left>
      <right style="medium">
        <color rgb="FF8A7768"/>
      </right>
      <top/>
      <bottom style="thin">
        <color rgb="FF8A7768"/>
      </bottom>
      <diagonal/>
    </border>
    <border>
      <left style="medium">
        <color rgb="FF8A7768"/>
      </left>
      <right style="thin">
        <color rgb="FF8A7768"/>
      </right>
      <top style="thin">
        <color rgb="FF8A7768"/>
      </top>
      <bottom style="hair">
        <color rgb="FF8A7768"/>
      </bottom>
      <diagonal/>
    </border>
    <border>
      <left style="thin">
        <color rgb="FF8A7768"/>
      </left>
      <right style="thin">
        <color rgb="FF8A7768"/>
      </right>
      <top style="thin">
        <color rgb="FF8A7768"/>
      </top>
      <bottom style="hair">
        <color rgb="FF8A7768"/>
      </bottom>
      <diagonal/>
    </border>
    <border>
      <left style="thin">
        <color rgb="FF8A7768"/>
      </left>
      <right style="medium">
        <color rgb="FF8A7768"/>
      </right>
      <top style="thin">
        <color rgb="FF8A7768"/>
      </top>
      <bottom style="hair">
        <color rgb="FF8A7768"/>
      </bottom>
      <diagonal/>
    </border>
    <border>
      <left style="medium">
        <color rgb="FF8A7768"/>
      </left>
      <right style="thin">
        <color rgb="FF8A7768"/>
      </right>
      <top style="hair">
        <color rgb="FF8A7768"/>
      </top>
      <bottom style="hair">
        <color rgb="FF8A7768"/>
      </bottom>
      <diagonal/>
    </border>
    <border>
      <left style="thin">
        <color rgb="FF8A7768"/>
      </left>
      <right style="thin">
        <color rgb="FF8A7768"/>
      </right>
      <top style="hair">
        <color rgb="FF8A7768"/>
      </top>
      <bottom style="hair">
        <color rgb="FF8A7768"/>
      </bottom>
      <diagonal/>
    </border>
    <border>
      <left style="thin">
        <color rgb="FF8A7768"/>
      </left>
      <right style="medium">
        <color rgb="FF8A7768"/>
      </right>
      <top style="hair">
        <color rgb="FF8A7768"/>
      </top>
      <bottom style="hair">
        <color rgb="FF8A7768"/>
      </bottom>
      <diagonal/>
    </border>
    <border>
      <left/>
      <right style="thin">
        <color rgb="FF8A7768"/>
      </right>
      <top style="thin">
        <color rgb="FF8A7768"/>
      </top>
      <bottom style="hair">
        <color rgb="FF8A7768"/>
      </bottom>
      <diagonal/>
    </border>
    <border>
      <left/>
      <right style="thin">
        <color rgb="FF8A7768"/>
      </right>
      <top style="hair">
        <color rgb="FF8A7768"/>
      </top>
      <bottom style="hair">
        <color rgb="FF8A7768"/>
      </bottom>
      <diagonal/>
    </border>
    <border>
      <left style="thin">
        <color rgb="FF8A7768"/>
      </left>
      <right style="thin">
        <color rgb="FF8A7768"/>
      </right>
      <top/>
      <bottom style="hair">
        <color rgb="FF8A7768"/>
      </bottom>
      <diagonal/>
    </border>
    <border>
      <left style="thin">
        <color rgb="FF8A7768"/>
      </left>
      <right style="medium">
        <color rgb="FF8A7768"/>
      </right>
      <top/>
      <bottom style="hair">
        <color rgb="FF8A7768"/>
      </bottom>
      <diagonal/>
    </border>
    <border>
      <left/>
      <right style="medium">
        <color rgb="FF8A7768"/>
      </right>
      <top style="thin">
        <color rgb="FF8A7768"/>
      </top>
      <bottom style="hair">
        <color rgb="FF8A7768"/>
      </bottom>
      <diagonal/>
    </border>
    <border>
      <left/>
      <right style="medium">
        <color rgb="FF8A7768"/>
      </right>
      <top style="hair">
        <color rgb="FF8A7768"/>
      </top>
      <bottom style="hair">
        <color rgb="FF8A7768"/>
      </bottom>
      <diagonal/>
    </border>
    <border>
      <left style="thin">
        <color rgb="FF8A7768"/>
      </left>
      <right style="hair">
        <color rgb="FF8A7768"/>
      </right>
      <top style="thin">
        <color rgb="FF8A7768"/>
      </top>
      <bottom style="hair">
        <color rgb="FF8A7768"/>
      </bottom>
      <diagonal/>
    </border>
    <border>
      <left style="thin">
        <color rgb="FF8A7768"/>
      </left>
      <right style="hair">
        <color rgb="FF8A7768"/>
      </right>
      <top style="hair">
        <color rgb="FF8A7768"/>
      </top>
      <bottom style="hair">
        <color rgb="FF8A7768"/>
      </bottom>
      <diagonal/>
    </border>
    <border>
      <left style="medium">
        <color rgb="FF8A7768"/>
      </left>
      <right/>
      <top/>
      <bottom style="medium">
        <color rgb="FF8A7768"/>
      </bottom>
      <diagonal/>
    </border>
    <border>
      <left/>
      <right/>
      <top/>
      <bottom style="medium">
        <color rgb="FF8A7768"/>
      </bottom>
      <diagonal/>
    </border>
    <border>
      <left/>
      <right style="medium">
        <color rgb="FF8A7768"/>
      </right>
      <top/>
      <bottom style="medium">
        <color rgb="FF8A7768"/>
      </bottom>
      <diagonal/>
    </border>
    <border>
      <left style="thin">
        <color indexed="64"/>
      </left>
      <right style="thin">
        <color indexed="64"/>
      </right>
      <top style="hair">
        <color rgb="FF8A7768"/>
      </top>
      <bottom style="medium">
        <color rgb="FFC00000"/>
      </bottom>
      <diagonal/>
    </border>
    <border>
      <left/>
      <right style="thin">
        <color rgb="FF8A7768"/>
      </right>
      <top style="hair">
        <color rgb="FF8A7768"/>
      </top>
      <bottom style="medium">
        <color rgb="FFC00000"/>
      </bottom>
      <diagonal/>
    </border>
    <border>
      <left style="thin">
        <color rgb="FF8A7768"/>
      </left>
      <right style="thin">
        <color rgb="FF8A7768"/>
      </right>
      <top style="hair">
        <color rgb="FF8A7768"/>
      </top>
      <bottom style="medium">
        <color rgb="FFC00000"/>
      </bottom>
      <diagonal/>
    </border>
    <border>
      <left style="thin">
        <color rgb="FF8A7768"/>
      </left>
      <right style="medium">
        <color rgb="FF8A7768"/>
      </right>
      <top style="hair">
        <color rgb="FF8A7768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8A7768"/>
      </bottom>
      <diagonal/>
    </border>
    <border>
      <left/>
      <right style="medium">
        <color rgb="FF8A7768"/>
      </right>
      <top style="medium">
        <color rgb="FFC00000"/>
      </top>
      <bottom style="thin">
        <color rgb="FF8A7768"/>
      </bottom>
      <diagonal/>
    </border>
    <border>
      <left/>
      <right/>
      <top style="hair">
        <color rgb="FF8A7768"/>
      </top>
      <bottom style="hair">
        <color rgb="FF8A7768"/>
      </bottom>
      <diagonal/>
    </border>
    <border>
      <left style="medium">
        <color rgb="FF8A7768"/>
      </left>
      <right style="thin">
        <color rgb="FF8A7768"/>
      </right>
      <top/>
      <bottom style="hair">
        <color rgb="FF8A7768"/>
      </bottom>
      <diagonal/>
    </border>
    <border>
      <left style="medium">
        <color rgb="FF8A7768"/>
      </left>
      <right/>
      <top style="hair">
        <color rgb="FF8A7768"/>
      </top>
      <bottom style="hair">
        <color rgb="FF8A7768"/>
      </bottom>
      <diagonal/>
    </border>
    <border>
      <left style="medium">
        <color rgb="FF8A7768"/>
      </left>
      <right style="thin">
        <color rgb="FF8A7768"/>
      </right>
      <top style="thin">
        <color rgb="FF8A7768"/>
      </top>
      <bottom style="medium">
        <color rgb="FF8A7768"/>
      </bottom>
      <diagonal/>
    </border>
    <border>
      <left style="medium">
        <color rgb="FF8A7768"/>
      </left>
      <right style="medium">
        <color rgb="FF8A7768"/>
      </right>
      <top style="medium">
        <color rgb="FF8A7768"/>
      </top>
      <bottom style="medium">
        <color rgb="FF8A7768"/>
      </bottom>
      <diagonal/>
    </border>
    <border>
      <left style="medium">
        <color rgb="FF8A7768"/>
      </left>
      <right/>
      <top style="medium">
        <color rgb="FF8A7768"/>
      </top>
      <bottom style="hair">
        <color rgb="FF8A7768"/>
      </bottom>
      <diagonal/>
    </border>
    <border>
      <left/>
      <right/>
      <top style="medium">
        <color rgb="FF8A7768"/>
      </top>
      <bottom style="hair">
        <color rgb="FF8A7768"/>
      </bottom>
      <diagonal/>
    </border>
    <border>
      <left/>
      <right style="medium">
        <color rgb="FF8A7768"/>
      </right>
      <top style="medium">
        <color rgb="FF8A7768"/>
      </top>
      <bottom style="hair">
        <color rgb="FF8A7768"/>
      </bottom>
      <diagonal/>
    </border>
    <border>
      <left style="medium">
        <color rgb="FF8A7768"/>
      </left>
      <right/>
      <top style="hair">
        <color rgb="FF8A7768"/>
      </top>
      <bottom style="medium">
        <color rgb="FF8A7768"/>
      </bottom>
      <diagonal/>
    </border>
    <border>
      <left/>
      <right/>
      <top style="hair">
        <color rgb="FF8A7768"/>
      </top>
      <bottom style="medium">
        <color rgb="FF8A7768"/>
      </bottom>
      <diagonal/>
    </border>
    <border>
      <left/>
      <right style="medium">
        <color rgb="FF8A7768"/>
      </right>
      <top style="hair">
        <color rgb="FF8A7768"/>
      </top>
      <bottom style="medium">
        <color rgb="FF8A7768"/>
      </bottom>
      <diagonal/>
    </border>
    <border>
      <left style="medium">
        <color rgb="FF8A7768"/>
      </left>
      <right style="thin">
        <color rgb="FF8A7768"/>
      </right>
      <top style="hair">
        <color rgb="FF8A7768"/>
      </top>
      <bottom/>
      <diagonal/>
    </border>
    <border>
      <left style="thin">
        <color rgb="FF8A7768"/>
      </left>
      <right style="thin">
        <color rgb="FF8A7768"/>
      </right>
      <top style="hair">
        <color rgb="FF8A7768"/>
      </top>
      <bottom/>
      <diagonal/>
    </border>
    <border>
      <left style="thin">
        <color rgb="FF8A7768"/>
      </left>
      <right style="medium">
        <color rgb="FF8A7768"/>
      </right>
      <top style="hair">
        <color rgb="FF8A7768"/>
      </top>
      <bottom/>
      <diagonal/>
    </border>
    <border>
      <left style="medium">
        <color rgb="FF8A7768"/>
      </left>
      <right/>
      <top style="medium">
        <color rgb="FFC00000"/>
      </top>
      <bottom style="thin">
        <color rgb="FF8A7768"/>
      </bottom>
      <diagonal/>
    </border>
    <border>
      <left style="medium">
        <color rgb="FF8A7768"/>
      </left>
      <right style="thin">
        <color rgb="FF8A7768"/>
      </right>
      <top style="hair">
        <color rgb="FF8A7768"/>
      </top>
      <bottom style="medium">
        <color rgb="FF8A7768"/>
      </bottom>
      <diagonal/>
    </border>
    <border>
      <left style="medium">
        <color rgb="FF8A7768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 style="thin">
        <color rgb="FF8A7768"/>
      </left>
      <right style="medium">
        <color rgb="FF8A7768"/>
      </right>
      <top style="medium">
        <color rgb="FF8A7768"/>
      </top>
      <bottom style="thin">
        <color rgb="FF8A7768"/>
      </bottom>
      <diagonal/>
    </border>
    <border>
      <left style="thin">
        <color rgb="FF8A7768"/>
      </left>
      <right style="medium">
        <color rgb="FF8A7768"/>
      </right>
      <top style="thin">
        <color rgb="FF8A7768"/>
      </top>
      <bottom style="medium">
        <color rgb="FF8A7768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rgb="FF8A7768"/>
      </left>
      <right/>
      <top style="thin">
        <color rgb="FF8A7768"/>
      </top>
      <bottom style="hair">
        <color rgb="FF8A7768"/>
      </bottom>
      <diagonal/>
    </border>
    <border>
      <left style="thin">
        <color rgb="FF8A7768"/>
      </left>
      <right/>
      <top style="hair">
        <color rgb="FF8A7768"/>
      </top>
      <bottom style="hair">
        <color rgb="FF8A7768"/>
      </bottom>
      <diagonal/>
    </border>
    <border>
      <left style="thin">
        <color rgb="FF8A7768"/>
      </left>
      <right/>
      <top style="hair">
        <color rgb="FF8A7768"/>
      </top>
      <bottom/>
      <diagonal/>
    </border>
    <border>
      <left style="thin">
        <color rgb="FF8A7768"/>
      </left>
      <right/>
      <top/>
      <bottom style="hair">
        <color rgb="FF8A7768"/>
      </bottom>
      <diagonal/>
    </border>
    <border>
      <left style="medium">
        <color rgb="FF8A7768"/>
      </left>
      <right style="thin">
        <color rgb="FF8A7768"/>
      </right>
      <top style="medium">
        <color rgb="FF8A7768"/>
      </top>
      <bottom style="hair">
        <color rgb="FF8A776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A7768"/>
      </right>
      <top/>
      <bottom style="hair">
        <color rgb="FF8A776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B09F93"/>
      </left>
      <right style="thin">
        <color indexed="64"/>
      </right>
      <top style="dotted">
        <color rgb="FFB09F93"/>
      </top>
      <bottom style="dotted">
        <color rgb="FFB09F93"/>
      </bottom>
      <diagonal/>
    </border>
    <border>
      <left/>
      <right style="thin">
        <color rgb="FF8A7768"/>
      </right>
      <top style="dotted">
        <color rgb="FFB09F93"/>
      </top>
      <bottom style="dotted">
        <color rgb="FFB09F93"/>
      </bottom>
      <diagonal/>
    </border>
    <border>
      <left style="thin">
        <color rgb="FF8A7768"/>
      </left>
      <right style="thin">
        <color rgb="FF8A7768"/>
      </right>
      <top style="dotted">
        <color rgb="FFB09F93"/>
      </top>
      <bottom style="dotted">
        <color rgb="FFB09F93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thin">
        <color rgb="FF8A7768"/>
      </right>
      <top style="hair">
        <color rgb="FF8A7768"/>
      </top>
      <bottom/>
      <diagonal/>
    </border>
    <border>
      <left/>
      <right style="thin">
        <color rgb="FF8A7768"/>
      </right>
      <top/>
      <bottom/>
      <diagonal/>
    </border>
    <border>
      <left style="thin">
        <color rgb="FF8A7768"/>
      </left>
      <right style="thin">
        <color rgb="FF8A7768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" fillId="0" borderId="0"/>
  </cellStyleXfs>
  <cellXfs count="2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5" xfId="1" applyNumberFormat="1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/>
    </xf>
    <xf numFmtId="44" fontId="13" fillId="0" borderId="0" xfId="0" applyNumberFormat="1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8" fillId="0" borderId="5" xfId="1" applyNumberFormat="1" applyFont="1" applyFill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justify" vertical="center" shrinkToFit="1"/>
    </xf>
    <xf numFmtId="44" fontId="2" fillId="0" borderId="0" xfId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4" fontId="3" fillId="0" borderId="0" xfId="1" applyFont="1" applyBorder="1" applyAlignment="1">
      <alignment horizontal="left" vertical="center" shrinkToFit="1"/>
    </xf>
    <xf numFmtId="0" fontId="14" fillId="4" borderId="0" xfId="0" applyFont="1" applyFill="1" applyAlignment="1">
      <alignment horizontal="left" vertical="center" shrinkToFit="1"/>
    </xf>
    <xf numFmtId="44" fontId="13" fillId="0" borderId="0" xfId="0" applyNumberFormat="1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44" fontId="3" fillId="0" borderId="6" xfId="1" applyFont="1" applyBorder="1" applyAlignment="1">
      <alignment horizontal="left" vertical="center" shrinkToFit="1"/>
    </xf>
    <xf numFmtId="0" fontId="2" fillId="0" borderId="6" xfId="0" applyFont="1" applyBorder="1" applyAlignment="1">
      <alignment horizontal="justify" vertical="center" shrinkToFit="1"/>
    </xf>
    <xf numFmtId="44" fontId="7" fillId="0" borderId="2" xfId="0" applyNumberFormat="1" applyFont="1" applyBorder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44" fontId="7" fillId="0" borderId="3" xfId="0" applyNumberFormat="1" applyFont="1" applyBorder="1" applyAlignment="1">
      <alignment horizontal="right" vertical="center" shrinkToFit="1"/>
    </xf>
    <xf numFmtId="44" fontId="15" fillId="0" borderId="4" xfId="0" applyNumberFormat="1" applyFont="1" applyBorder="1" applyAlignment="1">
      <alignment horizontal="left" vertical="center" shrinkToFit="1"/>
    </xf>
    <xf numFmtId="44" fontId="15" fillId="0" borderId="0" xfId="0" applyNumberFormat="1" applyFont="1" applyAlignment="1">
      <alignment horizontal="left" vertical="center" shrinkToFit="1"/>
    </xf>
    <xf numFmtId="14" fontId="10" fillId="2" borderId="7" xfId="1" applyNumberFormat="1" applyFont="1" applyFill="1" applyBorder="1" applyAlignment="1">
      <alignment horizontal="center" vertical="center" shrinkToFit="1"/>
    </xf>
    <xf numFmtId="164" fontId="7" fillId="0" borderId="2" xfId="0" applyNumberFormat="1" applyFont="1" applyBorder="1" applyAlignment="1">
      <alignment horizontal="right" vertical="center" shrinkToFit="1"/>
    </xf>
    <xf numFmtId="164" fontId="7" fillId="0" borderId="3" xfId="0" applyNumberFormat="1" applyFont="1" applyBorder="1" applyAlignment="1">
      <alignment horizontal="right" vertical="center" shrinkToFit="1"/>
    </xf>
    <xf numFmtId="44" fontId="15" fillId="0" borderId="0" xfId="1" applyFont="1" applyBorder="1" applyAlignment="1">
      <alignment horizontal="left" vertical="center" shrinkToFit="1"/>
    </xf>
    <xf numFmtId="14" fontId="10" fillId="2" borderId="7" xfId="0" applyNumberFormat="1" applyFont="1" applyFill="1" applyBorder="1" applyAlignment="1">
      <alignment horizontal="center" vertical="center" wrapText="1" shrinkToFit="1"/>
    </xf>
    <xf numFmtId="0" fontId="21" fillId="5" borderId="0" xfId="0" applyFont="1" applyFill="1" applyAlignment="1">
      <alignment horizontal="center"/>
    </xf>
    <xf numFmtId="0" fontId="24" fillId="0" borderId="0" xfId="0" applyFont="1"/>
    <xf numFmtId="0" fontId="9" fillId="2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 shrinkToFit="1"/>
    </xf>
    <xf numFmtId="44" fontId="11" fillId="3" borderId="10" xfId="1" applyFont="1" applyFill="1" applyBorder="1" applyAlignment="1" applyProtection="1">
      <alignment horizontal="center" vertical="center" wrapText="1" shrinkToFit="1"/>
    </xf>
    <xf numFmtId="165" fontId="10" fillId="0" borderId="0" xfId="1" applyNumberFormat="1" applyFont="1" applyBorder="1" applyAlignment="1" applyProtection="1">
      <alignment horizontal="left" vertical="center" shrinkToFit="1"/>
    </xf>
    <xf numFmtId="0" fontId="20" fillId="5" borderId="0" xfId="0" applyFont="1" applyFill="1" applyAlignment="1">
      <alignment horizontal="center" vertical="center"/>
    </xf>
    <xf numFmtId="16" fontId="21" fillId="5" borderId="0" xfId="0" quotePrefix="1" applyNumberFormat="1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16" fontId="21" fillId="5" borderId="0" xfId="0" applyNumberFormat="1" applyFont="1" applyFill="1" applyAlignment="1">
      <alignment horizontal="center"/>
    </xf>
    <xf numFmtId="165" fontId="21" fillId="5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vertical="center" shrinkToFit="1"/>
    </xf>
    <xf numFmtId="49" fontId="21" fillId="5" borderId="0" xfId="0" quotePrefix="1" applyNumberFormat="1" applyFont="1" applyFill="1" applyAlignment="1">
      <alignment horizontal="center"/>
    </xf>
    <xf numFmtId="0" fontId="26" fillId="0" borderId="38" xfId="0" applyFont="1" applyBorder="1" applyAlignment="1">
      <alignment horizontal="left" vertical="center" wrapText="1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>
      <alignment horizontal="left" wrapText="1"/>
    </xf>
    <xf numFmtId="0" fontId="7" fillId="0" borderId="50" xfId="0" applyFont="1" applyBorder="1" applyAlignment="1">
      <alignment horizontal="left"/>
    </xf>
    <xf numFmtId="44" fontId="2" fillId="0" borderId="0" xfId="0" applyNumberFormat="1" applyFont="1"/>
    <xf numFmtId="0" fontId="11" fillId="3" borderId="10" xfId="0" applyFont="1" applyFill="1" applyBorder="1" applyAlignment="1">
      <alignment horizontal="center" vertical="center" wrapText="1" shrinkToFit="1"/>
    </xf>
    <xf numFmtId="0" fontId="16" fillId="0" borderId="52" xfId="0" applyFont="1" applyBorder="1"/>
    <xf numFmtId="165" fontId="16" fillId="0" borderId="53" xfId="0" applyNumberFormat="1" applyFont="1" applyBorder="1"/>
    <xf numFmtId="3" fontId="16" fillId="0" borderId="53" xfId="0" applyNumberFormat="1" applyFont="1" applyBorder="1"/>
    <xf numFmtId="165" fontId="16" fillId="0" borderId="54" xfId="0" applyNumberFormat="1" applyFont="1" applyBorder="1"/>
    <xf numFmtId="0" fontId="19" fillId="0" borderId="49" xfId="0" applyFont="1" applyBorder="1"/>
    <xf numFmtId="165" fontId="19" fillId="0" borderId="47" xfId="0" applyNumberFormat="1" applyFont="1" applyBorder="1"/>
    <xf numFmtId="3" fontId="19" fillId="0" borderId="47" xfId="0" applyNumberFormat="1" applyFont="1" applyBorder="1"/>
    <xf numFmtId="165" fontId="19" fillId="0" borderId="35" xfId="0" applyNumberFormat="1" applyFont="1" applyBorder="1"/>
    <xf numFmtId="0" fontId="16" fillId="0" borderId="55" xfId="0" applyFont="1" applyBorder="1"/>
    <xf numFmtId="165" fontId="2" fillId="0" borderId="56" xfId="0" applyNumberFormat="1" applyFont="1" applyBorder="1"/>
    <xf numFmtId="3" fontId="16" fillId="0" borderId="56" xfId="0" applyNumberFormat="1" applyFont="1" applyBorder="1"/>
    <xf numFmtId="49" fontId="21" fillId="5" borderId="0" xfId="0" applyNumberFormat="1" applyFont="1" applyFill="1" applyAlignment="1">
      <alignment horizontal="center"/>
    </xf>
    <xf numFmtId="0" fontId="0" fillId="5" borderId="0" xfId="0" applyFill="1"/>
    <xf numFmtId="165" fontId="4" fillId="0" borderId="25" xfId="1" applyNumberFormat="1" applyFont="1" applyBorder="1" applyAlignment="1" applyProtection="1">
      <alignment horizontal="right" vertical="center" shrinkToFit="1"/>
      <protection locked="0"/>
    </xf>
    <xf numFmtId="3" fontId="4" fillId="0" borderId="25" xfId="1" applyNumberFormat="1" applyFont="1" applyBorder="1" applyAlignment="1" applyProtection="1">
      <alignment horizontal="right" vertical="center" shrinkToFi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165" fontId="4" fillId="0" borderId="28" xfId="1" applyNumberFormat="1" applyFont="1" applyBorder="1" applyAlignment="1" applyProtection="1">
      <alignment horizontal="right" vertical="center" shrinkToFit="1"/>
      <protection locked="0"/>
    </xf>
    <xf numFmtId="3" fontId="4" fillId="0" borderId="28" xfId="1" applyNumberFormat="1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165" fontId="4" fillId="0" borderId="59" xfId="1" applyNumberFormat="1" applyFont="1" applyBorder="1" applyAlignment="1" applyProtection="1">
      <alignment horizontal="right" vertical="center" shrinkToFit="1"/>
      <protection locked="0"/>
    </xf>
    <xf numFmtId="3" fontId="4" fillId="0" borderId="59" xfId="1" applyNumberFormat="1" applyFont="1" applyBorder="1" applyAlignment="1" applyProtection="1">
      <alignment horizontal="right" vertical="center" shrinkToFit="1"/>
      <protection locked="0"/>
    </xf>
    <xf numFmtId="165" fontId="10" fillId="0" borderId="45" xfId="1" applyNumberFormat="1" applyFont="1" applyBorder="1" applyAlignment="1" applyProtection="1">
      <alignment horizontal="left" vertical="center" shrinkToFit="1"/>
    </xf>
    <xf numFmtId="44" fontId="10" fillId="0" borderId="45" xfId="1" applyFont="1" applyBorder="1" applyAlignment="1" applyProtection="1">
      <alignment horizontal="right" vertical="center" shrinkToFit="1"/>
    </xf>
    <xf numFmtId="165" fontId="10" fillId="0" borderId="46" xfId="1" applyNumberFormat="1" applyFont="1" applyBorder="1" applyAlignment="1" applyProtection="1">
      <alignment horizontal="right" vertical="center" shrinkToFit="1"/>
    </xf>
    <xf numFmtId="0" fontId="29" fillId="0" borderId="0" xfId="0" applyFont="1"/>
    <xf numFmtId="44" fontId="10" fillId="0" borderId="64" xfId="1" applyFont="1" applyBorder="1" applyAlignment="1" applyProtection="1">
      <alignment horizontal="right" vertical="center" shrinkToFit="1"/>
    </xf>
    <xf numFmtId="44" fontId="4" fillId="0" borderId="23" xfId="0" applyNumberFormat="1" applyFont="1" applyBorder="1" applyAlignment="1">
      <alignment horizontal="left"/>
    </xf>
    <xf numFmtId="44" fontId="4" fillId="0" borderId="66" xfId="0" applyNumberFormat="1" applyFont="1" applyBorder="1" applyAlignment="1">
      <alignment horizontal="left"/>
    </xf>
    <xf numFmtId="44" fontId="16" fillId="0" borderId="54" xfId="0" applyNumberFormat="1" applyFont="1" applyBorder="1" applyAlignment="1">
      <alignment horizontal="left"/>
    </xf>
    <xf numFmtId="0" fontId="9" fillId="5" borderId="51" xfId="0" applyFont="1" applyFill="1" applyBorder="1" applyAlignment="1" applyProtection="1">
      <alignment horizontal="left" vertical="center" wrapText="1"/>
      <protection locked="0"/>
    </xf>
    <xf numFmtId="165" fontId="4" fillId="0" borderId="26" xfId="1" applyNumberFormat="1" applyFont="1" applyBorder="1" applyAlignment="1" applyProtection="1">
      <alignment horizontal="right" vertical="center" shrinkToFit="1"/>
    </xf>
    <xf numFmtId="165" fontId="4" fillId="0" borderId="29" xfId="1" applyNumberFormat="1" applyFont="1" applyBorder="1" applyAlignment="1" applyProtection="1">
      <alignment horizontal="right" vertical="center" shrinkToFit="1"/>
    </xf>
    <xf numFmtId="165" fontId="4" fillId="0" borderId="60" xfId="1" applyNumberFormat="1" applyFont="1" applyBorder="1" applyAlignment="1" applyProtection="1">
      <alignment horizontal="right" vertical="center" shrinkToFit="1"/>
    </xf>
    <xf numFmtId="3" fontId="7" fillId="0" borderId="36" xfId="1" applyNumberFormat="1" applyFont="1" applyBorder="1" applyAlignment="1" applyProtection="1">
      <alignment horizontal="right" vertical="center" shrinkToFit="1"/>
      <protection locked="0"/>
    </xf>
    <xf numFmtId="3" fontId="7" fillId="0" borderId="37" xfId="1" applyNumberFormat="1" applyFont="1" applyBorder="1" applyAlignment="1" applyProtection="1">
      <alignment horizontal="right" vertical="center" shrinkToFit="1"/>
      <protection locked="0"/>
    </xf>
    <xf numFmtId="16" fontId="30" fillId="5" borderId="0" xfId="0" applyNumberFormat="1" applyFont="1" applyFill="1" applyAlignment="1">
      <alignment horizontal="center"/>
    </xf>
    <xf numFmtId="3" fontId="4" fillId="0" borderId="68" xfId="1" applyNumberFormat="1" applyFont="1" applyBorder="1" applyAlignment="1" applyProtection="1">
      <alignment horizontal="right" vertical="center" shrinkToFit="1"/>
      <protection locked="0"/>
    </xf>
    <xf numFmtId="3" fontId="4" fillId="0" borderId="69" xfId="1" applyNumberFormat="1" applyFont="1" applyBorder="1" applyAlignment="1" applyProtection="1">
      <alignment horizontal="right" vertical="center" shrinkToFit="1"/>
      <protection locked="0"/>
    </xf>
    <xf numFmtId="3" fontId="4" fillId="0" borderId="70" xfId="1" applyNumberFormat="1" applyFont="1" applyBorder="1" applyAlignment="1" applyProtection="1">
      <alignment horizontal="right" vertical="center" shrinkToFit="1"/>
      <protection locked="0"/>
    </xf>
    <xf numFmtId="0" fontId="28" fillId="0" borderId="38" xfId="0" applyFont="1" applyBorder="1" applyAlignment="1">
      <alignment horizontal="left" wrapText="1"/>
    </xf>
    <xf numFmtId="44" fontId="28" fillId="0" borderId="40" xfId="0" applyNumberFormat="1" applyFont="1" applyBorder="1" applyAlignment="1">
      <alignment horizontal="left"/>
    </xf>
    <xf numFmtId="44" fontId="16" fillId="0" borderId="57" xfId="0" applyNumberFormat="1" applyFont="1" applyBorder="1" applyAlignment="1">
      <alignment horizontal="left"/>
    </xf>
    <xf numFmtId="0" fontId="16" fillId="0" borderId="72" xfId="0" applyFont="1" applyBorder="1" applyAlignment="1">
      <alignment horizontal="left" wrapText="1"/>
    </xf>
    <xf numFmtId="0" fontId="16" fillId="0" borderId="62" xfId="0" applyFont="1" applyBorder="1" applyAlignment="1">
      <alignment horizontal="left" wrapText="1"/>
    </xf>
    <xf numFmtId="165" fontId="16" fillId="0" borderId="57" xfId="0" applyNumberFormat="1" applyFont="1" applyBorder="1"/>
    <xf numFmtId="165" fontId="10" fillId="0" borderId="39" xfId="1" applyNumberFormat="1" applyFont="1" applyBorder="1" applyAlignment="1" applyProtection="1">
      <alignment horizontal="left" vertical="center" shrinkToFit="1"/>
    </xf>
    <xf numFmtId="165" fontId="10" fillId="0" borderId="40" xfId="1" applyNumberFormat="1" applyFont="1" applyBorder="1" applyAlignment="1" applyProtection="1">
      <alignment horizontal="right" vertical="center" shrinkToFit="1"/>
    </xf>
    <xf numFmtId="165" fontId="7" fillId="0" borderId="30" xfId="1" applyNumberFormat="1" applyFont="1" applyBorder="1" applyAlignment="1" applyProtection="1">
      <alignment horizontal="right" vertical="center" shrinkToFit="1"/>
      <protection locked="0"/>
    </xf>
    <xf numFmtId="165" fontId="7" fillId="0" borderId="34" xfId="1" applyNumberFormat="1" applyFont="1" applyBorder="1" applyAlignment="1" applyProtection="1">
      <alignment horizontal="right" vertical="center" shrinkToFit="1"/>
    </xf>
    <xf numFmtId="165" fontId="7" fillId="0" borderId="31" xfId="1" applyNumberFormat="1" applyFont="1" applyBorder="1" applyAlignment="1" applyProtection="1">
      <alignment horizontal="right" vertical="center" shrinkToFit="1"/>
      <protection locked="0"/>
    </xf>
    <xf numFmtId="165" fontId="7" fillId="0" borderId="35" xfId="1" applyNumberFormat="1" applyFont="1" applyBorder="1" applyAlignment="1" applyProtection="1">
      <alignment horizontal="right" vertical="center" shrinkToFit="1"/>
    </xf>
    <xf numFmtId="165" fontId="10" fillId="0" borderId="12" xfId="1" applyNumberFormat="1" applyFont="1" applyBorder="1" applyAlignment="1" applyProtection="1">
      <alignment horizontal="right" vertical="center" shrinkToFit="1"/>
    </xf>
    <xf numFmtId="0" fontId="4" fillId="2" borderId="58" xfId="0" applyFont="1" applyFill="1" applyBorder="1" applyAlignment="1" applyProtection="1">
      <alignment horizontal="left" vertical="center" wrapText="1"/>
      <protection locked="0"/>
    </xf>
    <xf numFmtId="3" fontId="7" fillId="2" borderId="59" xfId="1" applyNumberFormat="1" applyFont="1" applyFill="1" applyBorder="1" applyAlignment="1" applyProtection="1">
      <alignment horizontal="right" vertical="center" shrinkToFit="1"/>
      <protection locked="0"/>
    </xf>
    <xf numFmtId="0" fontId="42" fillId="0" borderId="0" xfId="0" applyFont="1" applyAlignment="1">
      <alignment wrapText="1"/>
    </xf>
    <xf numFmtId="0" fontId="43" fillId="0" borderId="61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left" vertical="center" wrapText="1"/>
    </xf>
    <xf numFmtId="165" fontId="10" fillId="0" borderId="73" xfId="1" applyNumberFormat="1" applyFont="1" applyBorder="1" applyAlignment="1" applyProtection="1">
      <alignment horizontal="right" vertical="center" shrinkToFit="1"/>
    </xf>
    <xf numFmtId="165" fontId="7" fillId="0" borderId="73" xfId="1" applyNumberFormat="1" applyFont="1" applyFill="1" applyBorder="1" applyAlignment="1" applyProtection="1">
      <alignment horizontal="right" vertical="center" shrinkToFit="1"/>
      <protection locked="0"/>
    </xf>
    <xf numFmtId="3" fontId="7" fillId="0" borderId="73" xfId="1" applyNumberFormat="1" applyFont="1" applyFill="1" applyBorder="1" applyAlignment="1" applyProtection="1">
      <alignment horizontal="right" vertical="center" shrinkToFit="1"/>
      <protection locked="0"/>
    </xf>
    <xf numFmtId="0" fontId="44" fillId="5" borderId="0" xfId="0" applyFont="1" applyFill="1" applyAlignment="1">
      <alignment horizontal="center"/>
    </xf>
    <xf numFmtId="0" fontId="45" fillId="0" borderId="0" xfId="0" applyFont="1"/>
    <xf numFmtId="16" fontId="47" fillId="5" borderId="0" xfId="0" quotePrefix="1" applyNumberFormat="1" applyFont="1" applyFill="1" applyAlignment="1">
      <alignment horizontal="center"/>
    </xf>
    <xf numFmtId="165" fontId="10" fillId="0" borderId="39" xfId="0" applyNumberFormat="1" applyFont="1" applyBorder="1" applyAlignment="1">
      <alignment horizontal="left" vertical="center" shrinkToFit="1"/>
    </xf>
    <xf numFmtId="3" fontId="15" fillId="0" borderId="39" xfId="1" applyNumberFormat="1" applyFont="1" applyBorder="1" applyAlignment="1" applyProtection="1">
      <alignment horizontal="right" vertical="center" shrinkToFit="1"/>
    </xf>
    <xf numFmtId="3" fontId="15" fillId="0" borderId="39" xfId="0" applyNumberFormat="1" applyFont="1" applyBorder="1" applyAlignment="1">
      <alignment horizontal="right" vertical="center" shrinkToFit="1"/>
    </xf>
    <xf numFmtId="3" fontId="25" fillId="0" borderId="53" xfId="0" applyNumberFormat="1" applyFont="1" applyBorder="1" applyAlignment="1">
      <alignment horizontal="right"/>
    </xf>
    <xf numFmtId="3" fontId="19" fillId="0" borderId="47" xfId="0" applyNumberFormat="1" applyFont="1" applyBorder="1" applyAlignment="1">
      <alignment horizontal="right"/>
    </xf>
    <xf numFmtId="3" fontId="25" fillId="0" borderId="56" xfId="0" applyNumberFormat="1" applyFont="1" applyBorder="1" applyAlignment="1">
      <alignment horizontal="right"/>
    </xf>
    <xf numFmtId="0" fontId="50" fillId="0" borderId="38" xfId="0" applyFont="1" applyBorder="1" applyAlignment="1">
      <alignment horizontal="left" vertical="center" wrapText="1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 vertical="center" wrapText="1"/>
      <protection locked="0"/>
    </xf>
    <xf numFmtId="165" fontId="4" fillId="0" borderId="29" xfId="1" applyNumberFormat="1" applyFont="1" applyFill="1" applyBorder="1" applyAlignment="1" applyProtection="1">
      <alignment horizontal="right" vertical="center" shrinkToFit="1"/>
    </xf>
    <xf numFmtId="165" fontId="4" fillId="0" borderId="59" xfId="1" applyNumberFormat="1" applyFont="1" applyFill="1" applyBorder="1" applyAlignment="1" applyProtection="1">
      <alignment horizontal="right" vertical="center" shrinkToFit="1"/>
      <protection locked="0"/>
    </xf>
    <xf numFmtId="3" fontId="7" fillId="0" borderId="59" xfId="1" applyNumberFormat="1" applyFont="1" applyFill="1" applyBorder="1" applyAlignment="1" applyProtection="1">
      <alignment horizontal="right" vertical="center" shrinkToFit="1"/>
      <protection locked="0"/>
    </xf>
    <xf numFmtId="3" fontId="15" fillId="0" borderId="0" xfId="1" applyNumberFormat="1" applyFont="1" applyBorder="1" applyAlignment="1" applyProtection="1">
      <alignment horizontal="right" vertical="center" shrinkToFit="1"/>
    </xf>
    <xf numFmtId="0" fontId="50" fillId="0" borderId="11" xfId="0" applyFont="1" applyBorder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 shrinkToFit="1"/>
    </xf>
    <xf numFmtId="0" fontId="12" fillId="6" borderId="0" xfId="0" applyFont="1" applyFill="1" applyAlignment="1">
      <alignment horizontal="center" vertical="center" wrapText="1"/>
    </xf>
    <xf numFmtId="0" fontId="39" fillId="8" borderId="76" xfId="0" applyFont="1" applyFill="1" applyBorder="1" applyAlignment="1">
      <alignment horizontal="left" vertical="center" wrapText="1"/>
    </xf>
    <xf numFmtId="0" fontId="39" fillId="8" borderId="77" xfId="0" applyFont="1" applyFill="1" applyBorder="1" applyAlignment="1">
      <alignment horizontal="left" vertical="center" wrapText="1"/>
    </xf>
    <xf numFmtId="0" fontId="39" fillId="8" borderId="77" xfId="0" applyFont="1" applyFill="1" applyBorder="1" applyAlignment="1">
      <alignment horizontal="right" vertical="center" wrapText="1"/>
    </xf>
    <xf numFmtId="0" fontId="39" fillId="8" borderId="11" xfId="0" applyFont="1" applyFill="1" applyBorder="1" applyAlignment="1">
      <alignment horizontal="left" vertical="center" wrapText="1"/>
    </xf>
    <xf numFmtId="165" fontId="11" fillId="8" borderId="0" xfId="0" applyNumberFormat="1" applyFont="1" applyFill="1" applyAlignment="1">
      <alignment horizontal="left" vertical="center" shrinkToFit="1"/>
    </xf>
    <xf numFmtId="3" fontId="32" fillId="8" borderId="0" xfId="0" applyNumberFormat="1" applyFont="1" applyFill="1" applyAlignment="1">
      <alignment horizontal="right" vertical="center" shrinkToFit="1"/>
    </xf>
    <xf numFmtId="165" fontId="11" fillId="8" borderId="12" xfId="0" applyNumberFormat="1" applyFont="1" applyFill="1" applyBorder="1" applyAlignment="1">
      <alignment horizontal="left" vertical="center" shrinkToFit="1"/>
    </xf>
    <xf numFmtId="0" fontId="11" fillId="8" borderId="20" xfId="0" applyFont="1" applyFill="1" applyBorder="1" applyAlignment="1">
      <alignment horizontal="left" vertical="center" wrapText="1"/>
    </xf>
    <xf numFmtId="0" fontId="11" fillId="8" borderId="20" xfId="0" applyFont="1" applyFill="1" applyBorder="1" applyAlignment="1">
      <alignment horizontal="right" vertical="center" wrapText="1"/>
    </xf>
    <xf numFmtId="0" fontId="11" fillId="8" borderId="11" xfId="0" applyFont="1" applyFill="1" applyBorder="1" applyAlignment="1">
      <alignment horizontal="left" vertical="center" wrapText="1"/>
    </xf>
    <xf numFmtId="0" fontId="51" fillId="8" borderId="20" xfId="0" applyFont="1" applyFill="1" applyBorder="1" applyAlignment="1">
      <alignment horizontal="left" vertical="center" wrapText="1"/>
    </xf>
    <xf numFmtId="0" fontId="11" fillId="8" borderId="79" xfId="0" applyFont="1" applyFill="1" applyBorder="1" applyAlignment="1">
      <alignment horizontal="left" vertical="center" wrapText="1"/>
    </xf>
    <xf numFmtId="0" fontId="11" fillId="8" borderId="0" xfId="0" applyFont="1" applyFill="1" applyAlignment="1">
      <alignment horizontal="left" vertical="center" shrinkToFit="1"/>
    </xf>
    <xf numFmtId="0" fontId="32" fillId="8" borderId="0" xfId="0" applyFont="1" applyFill="1" applyAlignment="1">
      <alignment horizontal="right" vertical="center" shrinkToFit="1"/>
    </xf>
    <xf numFmtId="0" fontId="11" fillId="8" borderId="12" xfId="0" applyFont="1" applyFill="1" applyBorder="1" applyAlignment="1">
      <alignment horizontal="left" vertical="center" shrinkToFit="1"/>
    </xf>
    <xf numFmtId="0" fontId="38" fillId="9" borderId="0" xfId="0" applyFont="1" applyFill="1" applyAlignment="1">
      <alignment wrapText="1"/>
    </xf>
    <xf numFmtId="0" fontId="38" fillId="9" borderId="0" xfId="0" applyFont="1" applyFill="1" applyAlignment="1">
      <alignment horizontal="right" wrapText="1"/>
    </xf>
    <xf numFmtId="0" fontId="48" fillId="9" borderId="0" xfId="0" applyFont="1" applyFill="1" applyAlignment="1">
      <alignment horizontal="right" wrapText="1"/>
    </xf>
    <xf numFmtId="0" fontId="49" fillId="9" borderId="0" xfId="0" applyFont="1" applyFill="1" applyAlignment="1">
      <alignment horizontal="right" wrapText="1"/>
    </xf>
    <xf numFmtId="0" fontId="27" fillId="9" borderId="11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left" vertical="center" shrinkToFit="1"/>
    </xf>
    <xf numFmtId="0" fontId="32" fillId="9" borderId="0" xfId="0" applyFont="1" applyFill="1" applyAlignment="1">
      <alignment horizontal="right" vertical="center" shrinkToFit="1"/>
    </xf>
    <xf numFmtId="0" fontId="11" fillId="9" borderId="12" xfId="0" applyFont="1" applyFill="1" applyBorder="1" applyAlignment="1">
      <alignment horizontal="left" vertical="center" shrinkToFit="1"/>
    </xf>
    <xf numFmtId="165" fontId="7" fillId="7" borderId="32" xfId="1" applyNumberFormat="1" applyFont="1" applyFill="1" applyBorder="1" applyAlignment="1" applyProtection="1">
      <alignment horizontal="right" vertical="center" shrinkToFit="1"/>
      <protection locked="0"/>
    </xf>
    <xf numFmtId="165" fontId="18" fillId="7" borderId="33" xfId="1" applyNumberFormat="1" applyFont="1" applyFill="1" applyBorder="1" applyAlignment="1" applyProtection="1">
      <alignment horizontal="right" vertical="center" shrinkToFit="1"/>
    </xf>
    <xf numFmtId="165" fontId="7" fillId="7" borderId="28" xfId="1" applyNumberFormat="1" applyFont="1" applyFill="1" applyBorder="1" applyAlignment="1" applyProtection="1">
      <alignment horizontal="right" vertical="center" shrinkToFit="1"/>
      <protection locked="0"/>
    </xf>
    <xf numFmtId="3" fontId="18" fillId="7" borderId="28" xfId="1" applyNumberFormat="1" applyFont="1" applyFill="1" applyBorder="1" applyAlignment="1" applyProtection="1">
      <alignment horizontal="right" vertical="center" shrinkToFit="1"/>
      <protection locked="0"/>
    </xf>
    <xf numFmtId="165" fontId="18" fillId="7" borderId="29" xfId="1" applyNumberFormat="1" applyFont="1" applyFill="1" applyBorder="1" applyAlignment="1" applyProtection="1">
      <alignment horizontal="right" vertical="center" shrinkToFit="1"/>
    </xf>
    <xf numFmtId="165" fontId="40" fillId="7" borderId="28" xfId="1" applyNumberFormat="1" applyFont="1" applyFill="1" applyBorder="1" applyAlignment="1" applyProtection="1">
      <alignment horizontal="left" vertical="center" shrinkToFit="1"/>
      <protection locked="0"/>
    </xf>
    <xf numFmtId="165" fontId="4" fillId="7" borderId="42" xfId="1" applyNumberFormat="1" applyFont="1" applyFill="1" applyBorder="1" applyAlignment="1" applyProtection="1">
      <alignment horizontal="right" vertical="center" shrinkToFit="1"/>
      <protection locked="0"/>
    </xf>
    <xf numFmtId="3" fontId="46" fillId="7" borderId="43" xfId="1" applyNumberFormat="1" applyFont="1" applyFill="1" applyBorder="1" applyAlignment="1" applyProtection="1">
      <alignment horizontal="right" vertical="center" shrinkToFit="1"/>
      <protection locked="0"/>
    </xf>
    <xf numFmtId="165" fontId="17" fillId="7" borderId="44" xfId="1" applyNumberFormat="1" applyFont="1" applyFill="1" applyBorder="1" applyAlignment="1" applyProtection="1">
      <alignment horizontal="right" vertical="center" shrinkToFit="1"/>
    </xf>
    <xf numFmtId="165" fontId="7" fillId="7" borderId="74" xfId="1" applyNumberFormat="1" applyFont="1" applyFill="1" applyBorder="1" applyAlignment="1" applyProtection="1">
      <alignment horizontal="right" vertical="center" shrinkToFit="1"/>
      <protection locked="0"/>
    </xf>
    <xf numFmtId="3" fontId="18" fillId="7" borderId="32" xfId="1" applyNumberFormat="1" applyFont="1" applyFill="1" applyBorder="1" applyAlignment="1" applyProtection="1">
      <alignment horizontal="right" vertical="center" shrinkToFit="1"/>
      <protection locked="0"/>
    </xf>
    <xf numFmtId="0" fontId="40" fillId="7" borderId="79" xfId="0" applyFont="1" applyFill="1" applyBorder="1" applyAlignment="1">
      <alignment wrapText="1"/>
    </xf>
    <xf numFmtId="165" fontId="7" fillId="7" borderId="31" xfId="1" applyNumberFormat="1" applyFont="1" applyFill="1" applyBorder="1" applyAlignment="1" applyProtection="1">
      <alignment horizontal="right" vertical="center" shrinkToFit="1"/>
      <protection locked="0"/>
    </xf>
    <xf numFmtId="0" fontId="24" fillId="7" borderId="67" xfId="0" applyFont="1" applyFill="1" applyBorder="1" applyAlignment="1" applyProtection="1">
      <alignment horizontal="left" vertical="center" wrapText="1"/>
      <protection locked="0"/>
    </xf>
    <xf numFmtId="165" fontId="7" fillId="7" borderId="85" xfId="1" applyNumberFormat="1" applyFont="1" applyFill="1" applyBorder="1" applyAlignment="1" applyProtection="1">
      <alignment horizontal="right" vertical="center" shrinkToFit="1"/>
      <protection locked="0"/>
    </xf>
    <xf numFmtId="3" fontId="18" fillId="7" borderId="86" xfId="1" applyNumberFormat="1" applyFont="1" applyFill="1" applyBorder="1" applyAlignment="1" applyProtection="1">
      <alignment horizontal="right" vertical="center" shrinkToFit="1"/>
      <protection locked="0"/>
    </xf>
    <xf numFmtId="165" fontId="7" fillId="7" borderId="84" xfId="1" applyNumberFormat="1" applyFont="1" applyFill="1" applyBorder="1" applyAlignment="1" applyProtection="1">
      <alignment horizontal="right" vertical="center" shrinkToFit="1"/>
      <protection locked="0"/>
    </xf>
    <xf numFmtId="3" fontId="18" fillId="7" borderId="59" xfId="1" applyNumberFormat="1" applyFont="1" applyFill="1" applyBorder="1" applyAlignment="1" applyProtection="1">
      <alignment horizontal="right" vertical="center" shrinkToFit="1"/>
      <protection locked="0"/>
    </xf>
    <xf numFmtId="0" fontId="24" fillId="7" borderId="80" xfId="0" applyFont="1" applyFill="1" applyBorder="1" applyAlignment="1" applyProtection="1">
      <alignment horizontal="left" vertical="center" wrapText="1"/>
      <protection locked="0"/>
    </xf>
    <xf numFmtId="165" fontId="4" fillId="7" borderId="81" xfId="1" applyNumberFormat="1" applyFont="1" applyFill="1" applyBorder="1" applyAlignment="1" applyProtection="1">
      <alignment horizontal="right" vertical="center" shrinkToFit="1"/>
      <protection locked="0"/>
    </xf>
    <xf numFmtId="3" fontId="46" fillId="7" borderId="82" xfId="1" applyNumberFormat="1" applyFont="1" applyFill="1" applyBorder="1" applyAlignment="1" applyProtection="1">
      <alignment horizontal="right" vertical="center" shrinkToFit="1"/>
      <protection locked="0"/>
    </xf>
    <xf numFmtId="0" fontId="17" fillId="7" borderId="67" xfId="0" applyFont="1" applyFill="1" applyBorder="1" applyAlignment="1" applyProtection="1">
      <alignment horizontal="left" vertical="center" wrapText="1"/>
      <protection locked="0"/>
    </xf>
    <xf numFmtId="165" fontId="31" fillId="7" borderId="75" xfId="0" applyNumberFormat="1" applyFont="1" applyFill="1" applyBorder="1" applyAlignment="1">
      <alignment horizontal="left" vertical="center" shrinkToFit="1"/>
    </xf>
    <xf numFmtId="3" fontId="18" fillId="7" borderId="75" xfId="0" applyNumberFormat="1" applyFont="1" applyFill="1" applyBorder="1" applyAlignment="1">
      <alignment horizontal="right" vertical="center" shrinkToFit="1"/>
    </xf>
    <xf numFmtId="165" fontId="18" fillId="7" borderId="75" xfId="1" applyNumberFormat="1" applyFont="1" applyFill="1" applyBorder="1" applyAlignment="1" applyProtection="1">
      <alignment horizontal="right" vertical="center" shrinkToFit="1"/>
    </xf>
    <xf numFmtId="165" fontId="17" fillId="7" borderId="42" xfId="1" applyNumberFormat="1" applyFont="1" applyFill="1" applyBorder="1" applyAlignment="1" applyProtection="1">
      <alignment horizontal="right" vertical="center" shrinkToFit="1"/>
      <protection locked="0"/>
    </xf>
    <xf numFmtId="3" fontId="18" fillId="7" borderId="43" xfId="1" applyNumberFormat="1" applyFont="1" applyFill="1" applyBorder="1" applyAlignment="1" applyProtection="1">
      <alignment horizontal="right" vertical="center" shrinkToFit="1"/>
      <protection locked="0"/>
    </xf>
    <xf numFmtId="0" fontId="40" fillId="7" borderId="73" xfId="0" applyFont="1" applyFill="1" applyBorder="1" applyAlignment="1">
      <alignment wrapText="1"/>
    </xf>
    <xf numFmtId="165" fontId="31" fillId="7" borderId="73" xfId="0" applyNumberFormat="1" applyFont="1" applyFill="1" applyBorder="1" applyAlignment="1">
      <alignment horizontal="left" vertical="center" shrinkToFit="1"/>
    </xf>
    <xf numFmtId="3" fontId="18" fillId="7" borderId="73" xfId="0" applyNumberFormat="1" applyFont="1" applyFill="1" applyBorder="1" applyAlignment="1">
      <alignment horizontal="right" vertical="center" shrinkToFit="1"/>
    </xf>
    <xf numFmtId="165" fontId="18" fillId="7" borderId="73" xfId="1" applyNumberFormat="1" applyFont="1" applyFill="1" applyBorder="1" applyAlignment="1" applyProtection="1">
      <alignment horizontal="right" vertical="center" shrinkToFit="1"/>
    </xf>
    <xf numFmtId="165" fontId="18" fillId="7" borderId="31" xfId="1" applyNumberFormat="1" applyFont="1" applyFill="1" applyBorder="1" applyAlignment="1" applyProtection="1">
      <alignment horizontal="right" vertical="center" shrinkToFit="1"/>
      <protection locked="0"/>
    </xf>
    <xf numFmtId="3" fontId="18" fillId="7" borderId="37" xfId="1" applyNumberFormat="1" applyFont="1" applyFill="1" applyBorder="1" applyAlignment="1" applyProtection="1">
      <alignment horizontal="right" vertical="center" shrinkToFit="1"/>
      <protection locked="0"/>
    </xf>
    <xf numFmtId="165" fontId="18" fillId="7" borderId="35" xfId="1" applyNumberFormat="1" applyFont="1" applyFill="1" applyBorder="1" applyAlignment="1" applyProtection="1">
      <alignment horizontal="right" vertical="center" shrinkToFit="1"/>
    </xf>
    <xf numFmtId="0" fontId="17" fillId="7" borderId="48" xfId="0" applyFont="1" applyFill="1" applyBorder="1" applyAlignment="1" applyProtection="1">
      <alignment horizontal="left" vertical="center" wrapText="1"/>
      <protection locked="0"/>
    </xf>
    <xf numFmtId="165" fontId="17" fillId="7" borderId="32" xfId="1" applyNumberFormat="1" applyFont="1" applyFill="1" applyBorder="1" applyAlignment="1" applyProtection="1">
      <alignment horizontal="right" vertical="center" shrinkToFit="1"/>
      <protection locked="0"/>
    </xf>
    <xf numFmtId="3" fontId="17" fillId="7" borderId="32" xfId="1" applyNumberFormat="1" applyFont="1" applyFill="1" applyBorder="1" applyAlignment="1" applyProtection="1">
      <alignment horizontal="right" vertical="center" shrinkToFit="1"/>
      <protection locked="0"/>
    </xf>
    <xf numFmtId="3" fontId="17" fillId="7" borderId="71" xfId="1" applyNumberFormat="1" applyFont="1" applyFill="1" applyBorder="1" applyAlignment="1" applyProtection="1">
      <alignment horizontal="right" vertical="center" shrinkToFit="1"/>
      <protection locked="0"/>
    </xf>
    <xf numFmtId="165" fontId="17" fillId="7" borderId="33" xfId="1" applyNumberFormat="1" applyFont="1" applyFill="1" applyBorder="1" applyAlignment="1" applyProtection="1">
      <alignment horizontal="right" vertical="center" shrinkToFit="1"/>
    </xf>
    <xf numFmtId="0" fontId="17" fillId="7" borderId="27" xfId="0" applyFont="1" applyFill="1" applyBorder="1" applyAlignment="1" applyProtection="1">
      <alignment horizontal="left" vertical="center" wrapText="1"/>
      <protection locked="0"/>
    </xf>
    <xf numFmtId="165" fontId="17" fillId="7" borderId="28" xfId="1" applyNumberFormat="1" applyFont="1" applyFill="1" applyBorder="1" applyAlignment="1" applyProtection="1">
      <alignment horizontal="right" vertical="center" shrinkToFit="1"/>
      <protection locked="0"/>
    </xf>
    <xf numFmtId="3" fontId="17" fillId="7" borderId="28" xfId="1" applyNumberFormat="1" applyFont="1" applyFill="1" applyBorder="1" applyAlignment="1" applyProtection="1">
      <alignment horizontal="right" vertical="center" shrinkToFit="1"/>
      <protection locked="0"/>
    </xf>
    <xf numFmtId="3" fontId="17" fillId="7" borderId="69" xfId="1" applyNumberFormat="1" applyFont="1" applyFill="1" applyBorder="1" applyAlignment="1" applyProtection="1">
      <alignment horizontal="right" vertical="center" shrinkToFit="1"/>
      <protection locked="0"/>
    </xf>
    <xf numFmtId="0" fontId="17" fillId="7" borderId="62" xfId="0" applyFont="1" applyFill="1" applyBorder="1" applyAlignment="1" applyProtection="1">
      <alignment horizontal="left" vertical="center" wrapText="1"/>
      <protection locked="0"/>
    </xf>
    <xf numFmtId="165" fontId="4" fillId="7" borderId="59" xfId="1" applyNumberFormat="1" applyFont="1" applyFill="1" applyBorder="1" applyAlignment="1" applyProtection="1">
      <alignment horizontal="right" vertical="center" shrinkToFit="1"/>
      <protection locked="0"/>
    </xf>
    <xf numFmtId="3" fontId="4" fillId="7" borderId="59" xfId="1" applyNumberFormat="1" applyFont="1" applyFill="1" applyBorder="1" applyAlignment="1" applyProtection="1">
      <alignment horizontal="right" vertical="center" shrinkToFit="1"/>
      <protection locked="0"/>
    </xf>
    <xf numFmtId="3" fontId="4" fillId="7" borderId="70" xfId="1" applyNumberFormat="1" applyFont="1" applyFill="1" applyBorder="1" applyAlignment="1" applyProtection="1">
      <alignment horizontal="right" vertical="center" shrinkToFit="1"/>
      <protection locked="0"/>
    </xf>
    <xf numFmtId="165" fontId="4" fillId="7" borderId="60" xfId="1" applyNumberFormat="1" applyFont="1" applyFill="1" applyBorder="1" applyAlignment="1" applyProtection="1">
      <alignment horizontal="right" vertical="center" shrinkToFit="1"/>
    </xf>
    <xf numFmtId="0" fontId="43" fillId="7" borderId="63" xfId="0" applyFont="1" applyFill="1" applyBorder="1" applyAlignment="1">
      <alignment horizontal="left" vertical="center" wrapText="1"/>
    </xf>
    <xf numFmtId="165" fontId="10" fillId="7" borderId="64" xfId="1" applyNumberFormat="1" applyFont="1" applyFill="1" applyBorder="1" applyAlignment="1" applyProtection="1">
      <alignment horizontal="left" vertical="center" shrinkToFit="1"/>
    </xf>
    <xf numFmtId="44" fontId="10" fillId="7" borderId="64" xfId="1" applyFont="1" applyFill="1" applyBorder="1" applyAlignment="1" applyProtection="1">
      <alignment horizontal="right" vertical="center" shrinkToFit="1"/>
    </xf>
    <xf numFmtId="165" fontId="10" fillId="7" borderId="46" xfId="1" applyNumberFormat="1" applyFont="1" applyFill="1" applyBorder="1" applyAlignment="1" applyProtection="1">
      <alignment horizontal="right" vertical="center" shrinkToFit="1"/>
    </xf>
    <xf numFmtId="165" fontId="27" fillId="9" borderId="15" xfId="0" applyNumberFormat="1" applyFont="1" applyFill="1" applyBorder="1" applyAlignment="1">
      <alignment horizontal="left" vertical="center" shrinkToFit="1"/>
    </xf>
    <xf numFmtId="0" fontId="27" fillId="9" borderId="15" xfId="0" applyFont="1" applyFill="1" applyBorder="1" applyAlignment="1">
      <alignment horizontal="left" vertical="center" shrinkToFit="1"/>
    </xf>
    <xf numFmtId="165" fontId="27" fillId="9" borderId="16" xfId="0" applyNumberFormat="1" applyFont="1" applyFill="1" applyBorder="1" applyAlignment="1">
      <alignment horizontal="left" vertical="center" shrinkToFit="1"/>
    </xf>
    <xf numFmtId="0" fontId="11" fillId="9" borderId="14" xfId="0" applyFont="1" applyFill="1" applyBorder="1" applyAlignment="1">
      <alignment horizontal="left" vertical="center" wrapText="1"/>
    </xf>
    <xf numFmtId="0" fontId="11" fillId="9" borderId="20" xfId="0" applyFont="1" applyFill="1" applyBorder="1" applyAlignment="1">
      <alignment horizontal="left" vertical="center" wrapText="1"/>
    </xf>
    <xf numFmtId="0" fontId="27" fillId="9" borderId="21" xfId="0" applyFont="1" applyFill="1" applyBorder="1" applyAlignment="1">
      <alignment horizontal="left" vertical="center" shrinkToFit="1"/>
    </xf>
    <xf numFmtId="0" fontId="27" fillId="9" borderId="22" xfId="0" applyFont="1" applyFill="1" applyBorder="1" applyAlignment="1">
      <alignment horizontal="left" vertical="center" shrinkToFit="1"/>
    </xf>
    <xf numFmtId="0" fontId="23" fillId="9" borderId="8" xfId="0" applyFont="1" applyFill="1" applyBorder="1" applyAlignment="1">
      <alignment horizontal="left" vertical="center" wrapText="1"/>
    </xf>
    <xf numFmtId="0" fontId="9" fillId="9" borderId="65" xfId="0" applyFont="1" applyFill="1" applyBorder="1" applyAlignment="1">
      <alignment horizontal="left" vertical="center" wrapText="1"/>
    </xf>
    <xf numFmtId="0" fontId="23" fillId="9" borderId="17" xfId="0" applyFont="1" applyFill="1" applyBorder="1" applyAlignment="1">
      <alignment horizontal="left" vertical="center" wrapText="1"/>
    </xf>
    <xf numFmtId="0" fontId="9" fillId="9" borderId="23" xfId="0" applyFont="1" applyFill="1" applyBorder="1" applyAlignment="1">
      <alignment horizontal="left" vertical="center" wrapText="1"/>
    </xf>
    <xf numFmtId="0" fontId="23" fillId="9" borderId="13" xfId="0" applyFont="1" applyFill="1" applyBorder="1" applyAlignment="1">
      <alignment horizontal="left" vertical="center" wrapText="1"/>
    </xf>
    <xf numFmtId="0" fontId="18" fillId="7" borderId="18" xfId="0" applyFont="1" applyFill="1" applyBorder="1" applyAlignment="1">
      <alignment horizontal="left" wrapText="1"/>
    </xf>
    <xf numFmtId="44" fontId="17" fillId="7" borderId="19" xfId="0" applyNumberFormat="1" applyFont="1" applyFill="1" applyBorder="1" applyAlignment="1">
      <alignment horizontal="left"/>
    </xf>
    <xf numFmtId="0" fontId="24" fillId="7" borderId="79" xfId="0" applyFont="1" applyFill="1" applyBorder="1" applyAlignment="1">
      <alignment wrapText="1"/>
    </xf>
    <xf numFmtId="0" fontId="24" fillId="7" borderId="0" xfId="0" applyFont="1" applyFill="1" applyAlignment="1">
      <alignment wrapText="1"/>
    </xf>
    <xf numFmtId="0" fontId="24" fillId="7" borderId="41" xfId="0" applyFont="1" applyFill="1" applyBorder="1" applyAlignment="1" applyProtection="1">
      <alignment horizontal="left" vertical="center" wrapText="1"/>
      <protection locked="0"/>
    </xf>
    <xf numFmtId="0" fontId="24" fillId="7" borderId="78" xfId="0" applyFont="1" applyFill="1" applyBorder="1" applyAlignment="1">
      <alignment wrapText="1"/>
    </xf>
    <xf numFmtId="0" fontId="24" fillId="7" borderId="83" xfId="0" applyFont="1" applyFill="1" applyBorder="1" applyAlignment="1">
      <alignment wrapText="1"/>
    </xf>
    <xf numFmtId="165" fontId="34" fillId="0" borderId="0" xfId="1" applyNumberFormat="1" applyFont="1" applyFill="1" applyBorder="1" applyAlignment="1" applyProtection="1">
      <alignment horizontal="right" vertical="center" shrinkToFit="1"/>
      <protection locked="0"/>
    </xf>
    <xf numFmtId="3" fontId="34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24" fillId="7" borderId="75" xfId="0" applyFont="1" applyFill="1" applyBorder="1" applyAlignment="1">
      <alignment wrapText="1"/>
    </xf>
    <xf numFmtId="0" fontId="41" fillId="0" borderId="24" xfId="0" applyFont="1" applyBorder="1" applyAlignment="1" applyProtection="1">
      <alignment horizontal="left" vertical="center" wrapText="1"/>
      <protection locked="0"/>
    </xf>
    <xf numFmtId="0" fontId="41" fillId="0" borderId="27" xfId="0" applyFont="1" applyBorder="1" applyAlignment="1" applyProtection="1">
      <alignment horizontal="left" vertical="center" wrapText="1"/>
      <protection locked="0"/>
    </xf>
    <xf numFmtId="0" fontId="40" fillId="7" borderId="27" xfId="0" applyFont="1" applyFill="1" applyBorder="1" applyAlignment="1" applyProtection="1">
      <alignment horizontal="left" vertical="center" wrapText="1"/>
      <protection locked="0"/>
    </xf>
    <xf numFmtId="0" fontId="41" fillId="0" borderId="0" xfId="0" applyFont="1" applyAlignment="1">
      <alignment vertical="center" shrinkToFit="1"/>
    </xf>
    <xf numFmtId="0" fontId="52" fillId="7" borderId="79" xfId="0" applyFont="1" applyFill="1" applyBorder="1" applyAlignment="1">
      <alignment wrapText="1"/>
    </xf>
    <xf numFmtId="0" fontId="56" fillId="7" borderId="67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3">
    <cellStyle name="Standard" xfId="0" builtinId="0"/>
    <cellStyle name="Standard 2 2" xfId="2" xr:uid="{00B4A993-192B-FC49-AD94-58217EE2220B}"/>
    <cellStyle name="Währung" xfId="1" builtinId="4"/>
  </cellStyles>
  <dxfs count="7">
    <dxf>
      <alignment vertical="center" textRotation="0" wrapText="0" indent="0" justifyLastLine="0" shrinkToFit="1" readingOrder="0"/>
    </dxf>
    <dxf>
      <alignment vertical="center" textRotation="0" wrapText="0" indent="0" justifyLastLine="0" shrinkToFit="1" readingOrder="0"/>
    </dxf>
    <dxf>
      <alignment vertical="center" textRotation="0" wrapText="0" indent="0" justifyLastLine="0" shrinkToFit="1" readingOrder="0"/>
    </dxf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DINOT"/>
        <scheme val="none"/>
      </font>
      <numFmt numFmtId="19" formatCode="dd/mm/yy"/>
      <alignment horizontal="justify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C8C8C8"/>
      <color rgb="FF808080"/>
      <color rgb="FF333333"/>
      <color rgb="FFE30613"/>
      <color rgb="FFB09F93"/>
      <color rgb="FFEAE4E0"/>
      <color rgb="FF8A7768"/>
      <color rgb="FFC00000"/>
      <color rgb="FFE308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</xdr:rowOff>
    </xdr:from>
    <xdr:to>
      <xdr:col>0</xdr:col>
      <xdr:colOff>1992923</xdr:colOff>
      <xdr:row>0</xdr:row>
      <xdr:rowOff>785091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3C109907-1CA6-544B-8409-498D96BB8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75"/>
          <a:ext cx="1992923" cy="7692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310733</xdr:colOff>
      <xdr:row>0</xdr:row>
      <xdr:rowOff>127000</xdr:rowOff>
    </xdr:from>
    <xdr:to>
      <xdr:col>0</xdr:col>
      <xdr:colOff>1414349</xdr:colOff>
      <xdr:row>6</xdr:row>
      <xdr:rowOff>155877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F8D73AB-08C4-4603-AABD-FED49EF6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0733" y="127000"/>
          <a:ext cx="1103616" cy="1095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397732</xdr:colOff>
      <xdr:row>0</xdr:row>
      <xdr:rowOff>74084</xdr:rowOff>
    </xdr:from>
    <xdr:to>
      <xdr:col>0</xdr:col>
      <xdr:colOff>1380266</xdr:colOff>
      <xdr:row>0</xdr:row>
      <xdr:rowOff>1049550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D59DA96-2A09-5848-AE65-AEA9DCFB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7732" y="74084"/>
          <a:ext cx="982534" cy="975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273568</xdr:colOff>
      <xdr:row>0</xdr:row>
      <xdr:rowOff>130176</xdr:rowOff>
    </xdr:from>
    <xdr:to>
      <xdr:col>0</xdr:col>
      <xdr:colOff>1239846</xdr:colOff>
      <xdr:row>0</xdr:row>
      <xdr:rowOff>1089503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D9CF629-69E2-44D3-8227-F1B90B1A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3568" y="130176"/>
          <a:ext cx="966278" cy="95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F8FB86-511B-9244-96B8-ACFBAB43E03D}" name="Tabelle33" displayName="Tabelle33" ref="A5:D12" totalsRowShown="0" headerRowDxfId="6" dataDxfId="4" headerRowBorderDxfId="5">
  <autoFilter ref="A5:D12" xr:uid="{2EEB051F-386C-1242-A05A-B47E1467BE38}">
    <filterColumn colId="0" hiddenButton="1"/>
    <filterColumn colId="1" hiddenButton="1"/>
    <filterColumn colId="2" hiddenButton="1"/>
    <filterColumn colId="3" hiddenButton="1"/>
  </autoFilter>
  <tableColumns count="4">
    <tableColumn id="1" xr3:uid="{3A7B9553-EDE2-8C45-954C-DE7770F71D26}" name="Tag" dataDxfId="3"/>
    <tableColumn id="2" xr3:uid="{351BF176-2951-5D41-B027-DA52223FF8C1}" name="07.11.22_x000a_(Lab, Venture Engage)" dataDxfId="2"/>
    <tableColumn id="3" xr3:uid="{1C70A371-8C44-C542-ABE2-FCD8E63D14EC}" name="08.11.22_x000a_(Circle)" dataDxfId="1"/>
    <tableColumn id="4" xr3:uid="{B2384A22-8D14-9B48-8BC0-9720326400E0}" name="09.11.22_x000a_(Breakthrough Day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EB9A-7EF7-E044-8E44-F10589D6695E}">
  <dimension ref="A1:E12"/>
  <sheetViews>
    <sheetView workbookViewId="0"/>
  </sheetViews>
  <sheetFormatPr baseColWidth="10" defaultColWidth="11" defaultRowHeight="13"/>
  <cols>
    <col min="1" max="1" width="65.1640625" style="3" customWidth="1"/>
    <col min="2" max="2" width="29.6640625" style="17" customWidth="1"/>
    <col min="3" max="3" width="22.6640625" style="16" customWidth="1"/>
    <col min="4" max="4" width="29.1640625" style="15" customWidth="1"/>
    <col min="5" max="16384" width="11" style="1"/>
  </cols>
  <sheetData>
    <row r="1" spans="1:5" ht="84" customHeight="1">
      <c r="B1" s="14"/>
      <c r="C1" s="14"/>
      <c r="D1" s="14"/>
    </row>
    <row r="2" spans="1:5" ht="21" customHeight="1">
      <c r="B2" s="18"/>
      <c r="C2" s="19"/>
    </row>
    <row r="3" spans="1:5" ht="31.25" customHeight="1">
      <c r="A3" s="7" t="s">
        <v>0</v>
      </c>
      <c r="B3" s="20"/>
      <c r="C3" s="26" t="s">
        <v>1</v>
      </c>
      <c r="D3" s="21" t="e">
        <f>B12+C12+D12</f>
        <v>#REF!</v>
      </c>
      <c r="E3" s="8"/>
    </row>
    <row r="4" spans="1:5" ht="21" customHeight="1" thickBot="1">
      <c r="A4" s="9"/>
      <c r="B4" s="22"/>
      <c r="C4" s="23"/>
      <c r="D4" s="24"/>
    </row>
    <row r="5" spans="1:5" s="2" customFormat="1" ht="53" customHeight="1" thickTop="1" thickBot="1">
      <c r="A5" s="10" t="s">
        <v>2</v>
      </c>
      <c r="B5" s="34" t="s">
        <v>3</v>
      </c>
      <c r="C5" s="30" t="s">
        <v>4</v>
      </c>
      <c r="D5" s="34" t="s">
        <v>5</v>
      </c>
    </row>
    <row r="6" spans="1:5" customFormat="1" ht="17" thickTop="1">
      <c r="A6" s="4" t="s">
        <v>6</v>
      </c>
      <c r="B6" s="31" t="e">
        <f>#REF!</f>
        <v>#REF!</v>
      </c>
      <c r="C6" s="31" t="e">
        <f>#REF!</f>
        <v>#REF!</v>
      </c>
      <c r="D6" s="25" t="e">
        <f>#REF!</f>
        <v>#REF!</v>
      </c>
    </row>
    <row r="7" spans="1:5" customFormat="1" ht="16">
      <c r="A7" s="4" t="s">
        <v>7</v>
      </c>
      <c r="B7" s="31" t="e">
        <f>#REF!</f>
        <v>#REF!</v>
      </c>
      <c r="C7" s="31" t="e">
        <f>#REF!</f>
        <v>#REF!</v>
      </c>
      <c r="D7" s="25" t="e">
        <f>#REF!</f>
        <v>#REF!</v>
      </c>
    </row>
    <row r="8" spans="1:5" customFormat="1" ht="17" thickBot="1">
      <c r="A8" s="6" t="s">
        <v>8</v>
      </c>
      <c r="B8" s="32" t="e">
        <f>#REF!</f>
        <v>#REF!</v>
      </c>
      <c r="C8" s="32" t="e">
        <f>#REF!</f>
        <v>#REF!</v>
      </c>
      <c r="D8" s="27" t="e">
        <f>#REF!</f>
        <v>#REF!</v>
      </c>
    </row>
    <row r="9" spans="1:5" customFormat="1" ht="20" customHeight="1">
      <c r="A9" s="5" t="s">
        <v>9</v>
      </c>
      <c r="B9" s="28" t="e">
        <f t="shared" ref="B9:C9" si="0">SUBTOTAL(109,B6:B8)</f>
        <v>#REF!</v>
      </c>
      <c r="C9" s="28" t="e">
        <f t="shared" si="0"/>
        <v>#REF!</v>
      </c>
      <c r="D9" s="28" t="e">
        <f>SUBTOTAL(109,D6:D8)</f>
        <v>#REF!</v>
      </c>
    </row>
    <row r="10" spans="1:5" customFormat="1" ht="20" customHeight="1">
      <c r="A10" s="13"/>
      <c r="B10" s="29"/>
      <c r="C10" s="33"/>
      <c r="D10" s="29"/>
    </row>
    <row r="11" spans="1:5" customFormat="1" ht="18" customHeight="1" thickBot="1">
      <c r="A11" s="12" t="s">
        <v>10</v>
      </c>
      <c r="B11" s="27" t="e">
        <f>#REF!</f>
        <v>#REF!</v>
      </c>
      <c r="C11" s="32" t="e">
        <f>#REF!</f>
        <v>#REF!</v>
      </c>
      <c r="D11" s="27" t="e">
        <f>#REF!</f>
        <v>#REF!</v>
      </c>
    </row>
    <row r="12" spans="1:5" customFormat="1" ht="16">
      <c r="A12" s="5" t="s">
        <v>11</v>
      </c>
      <c r="B12" s="28" t="e">
        <f>B9+B11</f>
        <v>#REF!</v>
      </c>
      <c r="C12" s="28" t="e">
        <f>C9+C11</f>
        <v>#REF!</v>
      </c>
      <c r="D12" s="28" t="e">
        <f>D9+D11</f>
        <v>#REF!</v>
      </c>
    </row>
  </sheetData>
  <dataConsolidate/>
  <printOptions horizontalCentered="1" gridLines="1"/>
  <pageMargins left="0.31" right="0.31" top="0.75000000000000011" bottom="0.75000000000000011" header="0.30000000000000004" footer="0.30000000000000004"/>
  <pageSetup paperSize="9" scale="55" orientation="landscape" r:id="rId1"/>
  <headerFooter>
    <oddFooter>&amp;LLeistungsverzeichnis 2021 Seite &amp;P von 7&amp;RAnhang 6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A8B3-697F-4BD5-905A-0E2684A4B31B}">
  <sheetPr>
    <pageSetUpPr fitToPage="1"/>
  </sheetPr>
  <dimension ref="A1:C21"/>
  <sheetViews>
    <sheetView showGridLines="0" zoomScaleNormal="100" workbookViewId="0">
      <selection activeCell="D19" sqref="D19"/>
    </sheetView>
  </sheetViews>
  <sheetFormatPr baseColWidth="10" defaultColWidth="11" defaultRowHeight="13"/>
  <cols>
    <col min="1" max="1" width="69.1640625" customWidth="1"/>
    <col min="2" max="2" width="56" customWidth="1"/>
  </cols>
  <sheetData>
    <row r="1" spans="1:3" ht="14.5" customHeight="1">
      <c r="A1" s="1"/>
      <c r="B1" s="238" t="s">
        <v>12</v>
      </c>
      <c r="C1" s="1"/>
    </row>
    <row r="2" spans="1:3" ht="14.5" customHeight="1">
      <c r="A2" s="1"/>
      <c r="B2" s="239"/>
      <c r="C2" s="1"/>
    </row>
    <row r="3" spans="1:3" ht="14.5" customHeight="1">
      <c r="A3" s="1"/>
      <c r="B3" s="239"/>
      <c r="C3" s="1"/>
    </row>
    <row r="4" spans="1:3" ht="14.5" customHeight="1">
      <c r="A4" s="1"/>
      <c r="B4" s="239"/>
      <c r="C4" s="1"/>
    </row>
    <row r="5" spans="1:3" ht="14.5" customHeight="1">
      <c r="A5" s="1"/>
      <c r="B5" s="239"/>
      <c r="C5" s="1"/>
    </row>
    <row r="6" spans="1:3" ht="14.5" customHeight="1">
      <c r="A6" s="1"/>
      <c r="B6" s="239"/>
      <c r="C6" s="1"/>
    </row>
    <row r="7" spans="1:3" ht="15" customHeight="1">
      <c r="A7" s="1"/>
      <c r="B7" s="239"/>
      <c r="C7" s="1"/>
    </row>
    <row r="8" spans="1:3" ht="15" customHeight="1">
      <c r="A8" s="1"/>
      <c r="B8" s="239"/>
      <c r="C8" s="1"/>
    </row>
    <row r="9" spans="1:3" ht="48" customHeight="1">
      <c r="A9" s="1"/>
      <c r="B9" s="134" t="s">
        <v>13</v>
      </c>
      <c r="C9" s="11"/>
    </row>
    <row r="10" spans="1:3" ht="21">
      <c r="A10" s="217" t="s">
        <v>14</v>
      </c>
      <c r="B10" s="218"/>
      <c r="C10" s="1"/>
    </row>
    <row r="11" spans="1:3" ht="16">
      <c r="A11" s="50" t="s">
        <v>15</v>
      </c>
      <c r="B11" s="80">
        <f>'Catering Personal'!E90</f>
        <v>0</v>
      </c>
      <c r="C11" s="1"/>
    </row>
    <row r="12" spans="1:3" ht="16">
      <c r="A12" s="222" t="s">
        <v>16</v>
      </c>
      <c r="B12" s="223">
        <f>'Catering Personal'!E91</f>
        <v>0</v>
      </c>
      <c r="C12" s="1"/>
    </row>
    <row r="13" spans="1:3" ht="16" thickBot="1">
      <c r="A13" s="51" t="s">
        <v>17</v>
      </c>
      <c r="B13" s="81">
        <f>'Catering Personal'!E92</f>
        <v>0</v>
      </c>
      <c r="C13" s="1"/>
    </row>
    <row r="14" spans="1:3" ht="21">
      <c r="A14" s="219" t="s">
        <v>18</v>
      </c>
      <c r="B14" s="220"/>
      <c r="C14" s="1"/>
    </row>
    <row r="15" spans="1:3" ht="16">
      <c r="A15" s="50" t="s">
        <v>15</v>
      </c>
      <c r="B15" s="80">
        <f>'Catering Ausstattung'!D133</f>
        <v>0</v>
      </c>
      <c r="C15" s="1"/>
    </row>
    <row r="16" spans="1:3" ht="16">
      <c r="A16" s="222" t="s">
        <v>16</v>
      </c>
      <c r="B16" s="223">
        <f>'Catering Ausstattung'!D134</f>
        <v>0</v>
      </c>
      <c r="C16" s="1"/>
    </row>
    <row r="17" spans="1:3" ht="16" thickBot="1">
      <c r="A17" s="51" t="s">
        <v>17</v>
      </c>
      <c r="B17" s="81">
        <f>'Catering Ausstattung'!D135</f>
        <v>0</v>
      </c>
      <c r="C17" s="1"/>
    </row>
    <row r="18" spans="1:3" ht="22" thickBot="1">
      <c r="A18" s="221" t="s">
        <v>19</v>
      </c>
      <c r="B18" s="83"/>
      <c r="C18" s="36" t="s">
        <v>20</v>
      </c>
    </row>
    <row r="19" spans="1:3" ht="21">
      <c r="A19" s="96" t="s">
        <v>15</v>
      </c>
      <c r="B19" s="82">
        <f>B11+B15</f>
        <v>0</v>
      </c>
      <c r="C19" s="52"/>
    </row>
    <row r="20" spans="1:3" ht="22" thickBot="1">
      <c r="A20" s="97" t="s">
        <v>16</v>
      </c>
      <c r="B20" s="95">
        <f>B16+B12</f>
        <v>0</v>
      </c>
      <c r="C20" s="1"/>
    </row>
    <row r="21" spans="1:3" ht="49" thickBot="1">
      <c r="A21" s="93" t="s">
        <v>21</v>
      </c>
      <c r="B21" s="94">
        <f>B20+B19+B18</f>
        <v>0</v>
      </c>
      <c r="C21" s="1"/>
    </row>
  </sheetData>
  <mergeCells count="1">
    <mergeCell ref="B1:B8"/>
  </mergeCells>
  <pageMargins left="0.82677165354330717" right="0.82677165354330717" top="0.78740157480314965" bottom="0.78740157480314965" header="0.31496062992125984" footer="0.31496062992125984"/>
  <pageSetup paperSize="9" scale="96" orientation="landscape" r:id="rId1"/>
  <headerFooter>
    <oddFooter>&amp;C&amp;A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21A2-6134-BC45-8597-63285A67A0EB}">
  <sheetPr>
    <pageSetUpPr fitToPage="1"/>
  </sheetPr>
  <dimension ref="A1:G92"/>
  <sheetViews>
    <sheetView showGridLines="0" zoomScaleNormal="100" workbookViewId="0">
      <selection activeCell="A10" sqref="A10"/>
    </sheetView>
  </sheetViews>
  <sheetFormatPr baseColWidth="10" defaultColWidth="11" defaultRowHeight="13" outlineLevelRow="1" outlineLevelCol="1"/>
  <cols>
    <col min="1" max="1" width="69.83203125" style="3" customWidth="1"/>
    <col min="2" max="2" width="12.5" style="17" customWidth="1"/>
    <col min="3" max="3" width="14.5" style="17" customWidth="1"/>
    <col min="4" max="4" width="13" style="17" customWidth="1"/>
    <col min="5" max="5" width="16.1640625" style="17" customWidth="1"/>
    <col min="6" max="7" width="11" style="1" customWidth="1" outlineLevel="1"/>
    <col min="8" max="16384" width="11" style="1"/>
  </cols>
  <sheetData>
    <row r="1" spans="1:7" ht="87" customHeight="1">
      <c r="B1" s="240" t="s">
        <v>22</v>
      </c>
      <c r="C1" s="241"/>
      <c r="D1" s="241"/>
      <c r="E1" s="241"/>
    </row>
    <row r="2" spans="1:7" ht="21" customHeight="1">
      <c r="B2" s="242"/>
      <c r="C2" s="242"/>
      <c r="D2" s="242"/>
      <c r="E2" s="242"/>
    </row>
    <row r="3" spans="1:7" ht="31.25" customHeight="1">
      <c r="A3" s="132" t="s">
        <v>23</v>
      </c>
      <c r="B3" s="133"/>
      <c r="C3" s="133"/>
      <c r="D3" s="133"/>
      <c r="E3" s="133"/>
    </row>
    <row r="4" spans="1:7" ht="21" customHeight="1" thickBot="1">
      <c r="B4" s="18"/>
      <c r="C4" s="18"/>
      <c r="D4" s="18"/>
      <c r="E4" s="18"/>
    </row>
    <row r="5" spans="1:7" s="2" customFormat="1" ht="53" customHeight="1">
      <c r="A5" s="37" t="s">
        <v>24</v>
      </c>
      <c r="B5" s="38" t="s">
        <v>25</v>
      </c>
      <c r="C5" s="39" t="s">
        <v>26</v>
      </c>
      <c r="D5" s="39" t="s">
        <v>27</v>
      </c>
      <c r="E5" s="53" t="s">
        <v>28</v>
      </c>
    </row>
    <row r="6" spans="1:7" customFormat="1" ht="20" customHeight="1">
      <c r="A6" s="214" t="s">
        <v>29</v>
      </c>
      <c r="B6" s="215"/>
      <c r="C6" s="215"/>
      <c r="D6" s="215"/>
      <c r="E6" s="216"/>
    </row>
    <row r="7" spans="1:7" customFormat="1" ht="16" outlineLevel="1">
      <c r="A7" s="49" t="s">
        <v>30</v>
      </c>
      <c r="B7" s="67"/>
      <c r="C7" s="68"/>
      <c r="D7" s="90"/>
      <c r="E7" s="84">
        <f>B7*C7*D7</f>
        <v>0</v>
      </c>
      <c r="F7" s="47" t="s">
        <v>31</v>
      </c>
      <c r="G7" s="66"/>
    </row>
    <row r="8" spans="1:7" customFormat="1" ht="16" outlineLevel="1">
      <c r="A8" s="69" t="s">
        <v>32</v>
      </c>
      <c r="B8" s="70"/>
      <c r="C8" s="71"/>
      <c r="D8" s="91"/>
      <c r="E8" s="85">
        <f t="shared" ref="E8:E16" si="0">B8*C8*D8</f>
        <v>0</v>
      </c>
      <c r="F8" s="47" t="s">
        <v>31</v>
      </c>
      <c r="G8" s="66"/>
    </row>
    <row r="9" spans="1:7" customFormat="1" ht="15" outlineLevel="1">
      <c r="A9" s="69"/>
      <c r="B9" s="70"/>
      <c r="C9" s="71"/>
      <c r="D9" s="91"/>
      <c r="E9" s="85">
        <f t="shared" si="0"/>
        <v>0</v>
      </c>
      <c r="F9" s="47" t="s">
        <v>31</v>
      </c>
      <c r="G9" s="66"/>
    </row>
    <row r="10" spans="1:7" customFormat="1" ht="15" outlineLevel="1">
      <c r="A10" s="69"/>
      <c r="B10" s="70"/>
      <c r="C10" s="71"/>
      <c r="D10" s="91"/>
      <c r="E10" s="85">
        <f t="shared" si="0"/>
        <v>0</v>
      </c>
      <c r="F10" s="47" t="s">
        <v>31</v>
      </c>
      <c r="G10" s="66"/>
    </row>
    <row r="11" spans="1:7" customFormat="1" ht="15" outlineLevel="1">
      <c r="A11" s="69"/>
      <c r="B11" s="70"/>
      <c r="C11" s="71"/>
      <c r="D11" s="91"/>
      <c r="E11" s="85">
        <f t="shared" si="0"/>
        <v>0</v>
      </c>
      <c r="F11" s="47" t="s">
        <v>31</v>
      </c>
      <c r="G11" s="66"/>
    </row>
    <row r="12" spans="1:7" customFormat="1" ht="15" outlineLevel="1">
      <c r="A12" s="69"/>
      <c r="B12" s="70"/>
      <c r="C12" s="71"/>
      <c r="D12" s="91"/>
      <c r="E12" s="85">
        <f t="shared" si="0"/>
        <v>0</v>
      </c>
      <c r="F12" s="47" t="s">
        <v>31</v>
      </c>
      <c r="G12" s="66"/>
    </row>
    <row r="13" spans="1:7" customFormat="1" ht="15" outlineLevel="1">
      <c r="A13" s="69"/>
      <c r="B13" s="70"/>
      <c r="C13" s="71"/>
      <c r="D13" s="91"/>
      <c r="E13" s="85">
        <f t="shared" si="0"/>
        <v>0</v>
      </c>
      <c r="F13" s="47" t="s">
        <v>31</v>
      </c>
      <c r="G13" s="66"/>
    </row>
    <row r="14" spans="1:7" customFormat="1" ht="15" outlineLevel="1">
      <c r="A14" s="69"/>
      <c r="B14" s="70"/>
      <c r="C14" s="71"/>
      <c r="D14" s="91"/>
      <c r="E14" s="85">
        <f t="shared" si="0"/>
        <v>0</v>
      </c>
      <c r="F14" s="47" t="s">
        <v>31</v>
      </c>
      <c r="G14" s="66"/>
    </row>
    <row r="15" spans="1:7" customFormat="1" ht="15" outlineLevel="1">
      <c r="A15" s="69"/>
      <c r="B15" s="70"/>
      <c r="C15" s="71"/>
      <c r="D15" s="91"/>
      <c r="E15" s="85">
        <f t="shared" si="0"/>
        <v>0</v>
      </c>
      <c r="F15" s="47" t="s">
        <v>31</v>
      </c>
      <c r="G15" s="66"/>
    </row>
    <row r="16" spans="1:7" customFormat="1" ht="16" outlineLevel="1" thickBot="1">
      <c r="A16" s="72"/>
      <c r="B16" s="73"/>
      <c r="C16" s="74"/>
      <c r="D16" s="92"/>
      <c r="E16" s="86">
        <f t="shared" si="0"/>
        <v>0</v>
      </c>
      <c r="F16" s="47" t="s">
        <v>31</v>
      </c>
      <c r="G16" s="66"/>
    </row>
    <row r="17" spans="1:7" customFormat="1" ht="20" customHeight="1">
      <c r="A17" s="109" t="s">
        <v>33</v>
      </c>
      <c r="B17" s="75"/>
      <c r="C17" s="76"/>
      <c r="D17" s="76"/>
      <c r="E17" s="77">
        <f>SUMIFS(E:E,F:F,"K1")</f>
        <v>0</v>
      </c>
      <c r="F17" s="47" t="s">
        <v>34</v>
      </c>
      <c r="G17" s="66"/>
    </row>
    <row r="18" spans="1:7" customFormat="1" ht="20" customHeight="1">
      <c r="A18" s="213" t="s">
        <v>35</v>
      </c>
      <c r="B18" s="210"/>
      <c r="C18" s="211"/>
      <c r="D18" s="211"/>
      <c r="E18" s="212"/>
    </row>
    <row r="19" spans="1:7" customFormat="1" ht="15" outlineLevel="1">
      <c r="A19" s="49"/>
      <c r="B19" s="67"/>
      <c r="C19" s="68"/>
      <c r="D19" s="90"/>
      <c r="E19" s="84">
        <f t="shared" ref="E19:E26" si="1">B19*C19*D19</f>
        <v>0</v>
      </c>
      <c r="F19" s="47" t="s">
        <v>36</v>
      </c>
      <c r="G19" s="66"/>
    </row>
    <row r="20" spans="1:7" customFormat="1" ht="15" outlineLevel="1">
      <c r="A20" s="69"/>
      <c r="B20" s="70"/>
      <c r="C20" s="71"/>
      <c r="D20" s="91"/>
      <c r="E20" s="85">
        <f t="shared" si="1"/>
        <v>0</v>
      </c>
      <c r="F20" s="47" t="s">
        <v>36</v>
      </c>
      <c r="G20" s="66"/>
    </row>
    <row r="21" spans="1:7" customFormat="1" ht="15" outlineLevel="1">
      <c r="A21" s="69"/>
      <c r="B21" s="70"/>
      <c r="C21" s="71"/>
      <c r="D21" s="91"/>
      <c r="E21" s="85">
        <f t="shared" si="1"/>
        <v>0</v>
      </c>
      <c r="F21" s="47" t="s">
        <v>36</v>
      </c>
      <c r="G21" s="66"/>
    </row>
    <row r="22" spans="1:7" customFormat="1" ht="15" outlineLevel="1">
      <c r="A22" s="69"/>
      <c r="B22" s="70"/>
      <c r="C22" s="71"/>
      <c r="D22" s="91"/>
      <c r="E22" s="85">
        <f t="shared" si="1"/>
        <v>0</v>
      </c>
      <c r="F22" s="47" t="s">
        <v>36</v>
      </c>
      <c r="G22" s="66"/>
    </row>
    <row r="23" spans="1:7" customFormat="1" ht="15" outlineLevel="1">
      <c r="A23" s="69"/>
      <c r="B23" s="70"/>
      <c r="C23" s="71"/>
      <c r="D23" s="91"/>
      <c r="E23" s="85">
        <f t="shared" si="1"/>
        <v>0</v>
      </c>
      <c r="F23" s="47" t="s">
        <v>36</v>
      </c>
      <c r="G23" s="66"/>
    </row>
    <row r="24" spans="1:7" customFormat="1" ht="15" outlineLevel="1">
      <c r="A24" s="69"/>
      <c r="B24" s="70"/>
      <c r="C24" s="71"/>
      <c r="D24" s="91"/>
      <c r="E24" s="85">
        <f t="shared" si="1"/>
        <v>0</v>
      </c>
      <c r="F24" s="47" t="s">
        <v>36</v>
      </c>
      <c r="G24" s="66"/>
    </row>
    <row r="25" spans="1:7" customFormat="1" ht="15" outlineLevel="1">
      <c r="A25" s="69"/>
      <c r="B25" s="70"/>
      <c r="C25" s="71"/>
      <c r="D25" s="91"/>
      <c r="E25" s="85">
        <f t="shared" si="1"/>
        <v>0</v>
      </c>
      <c r="F25" s="47" t="s">
        <v>36</v>
      </c>
      <c r="G25" s="66"/>
    </row>
    <row r="26" spans="1:7" s="78" customFormat="1" ht="16" outlineLevel="1" thickBot="1">
      <c r="A26" s="72"/>
      <c r="B26" s="73"/>
      <c r="C26" s="74"/>
      <c r="D26" s="92"/>
      <c r="E26" s="86">
        <f t="shared" si="1"/>
        <v>0</v>
      </c>
      <c r="F26" s="47" t="s">
        <v>36</v>
      </c>
      <c r="G26" s="47"/>
    </row>
    <row r="27" spans="1:7" customFormat="1" ht="20" customHeight="1">
      <c r="A27" s="109" t="s">
        <v>37</v>
      </c>
      <c r="B27" s="75"/>
      <c r="C27" s="76"/>
      <c r="D27" s="76"/>
      <c r="E27" s="77">
        <f>SUMIFS(E:E,F:F,"A2")</f>
        <v>0</v>
      </c>
      <c r="F27" s="47" t="s">
        <v>34</v>
      </c>
      <c r="G27" s="66"/>
    </row>
    <row r="28" spans="1:7" customFormat="1" ht="20" customHeight="1">
      <c r="A28" s="213" t="s">
        <v>38</v>
      </c>
      <c r="B28" s="210"/>
      <c r="C28" s="211"/>
      <c r="D28" s="211"/>
      <c r="E28" s="212"/>
    </row>
    <row r="29" spans="1:7" customFormat="1" ht="15" outlineLevel="1">
      <c r="A29" s="49"/>
      <c r="B29" s="67"/>
      <c r="C29" s="68"/>
      <c r="D29" s="90"/>
      <c r="E29" s="84">
        <f t="shared" ref="E29:E37" si="2">B29*C29*D29</f>
        <v>0</v>
      </c>
      <c r="F29" s="47" t="s">
        <v>39</v>
      </c>
      <c r="G29" s="66"/>
    </row>
    <row r="30" spans="1:7" customFormat="1" ht="15" outlineLevel="1">
      <c r="A30" s="69"/>
      <c r="B30" s="70"/>
      <c r="C30" s="71"/>
      <c r="D30" s="91"/>
      <c r="E30" s="85">
        <f t="shared" si="2"/>
        <v>0</v>
      </c>
      <c r="F30" s="47" t="s">
        <v>39</v>
      </c>
      <c r="G30" s="66"/>
    </row>
    <row r="31" spans="1:7" customFormat="1" ht="15" outlineLevel="1">
      <c r="A31" s="69"/>
      <c r="B31" s="70"/>
      <c r="C31" s="71"/>
      <c r="D31" s="91"/>
      <c r="E31" s="85">
        <f t="shared" si="2"/>
        <v>0</v>
      </c>
      <c r="F31" s="47" t="s">
        <v>39</v>
      </c>
      <c r="G31" s="66"/>
    </row>
    <row r="32" spans="1:7" customFormat="1" ht="15" outlineLevel="1">
      <c r="A32" s="69"/>
      <c r="B32" s="70"/>
      <c r="C32" s="71"/>
      <c r="D32" s="91"/>
      <c r="E32" s="85">
        <f t="shared" si="2"/>
        <v>0</v>
      </c>
      <c r="F32" s="47" t="s">
        <v>39</v>
      </c>
      <c r="G32" s="66"/>
    </row>
    <row r="33" spans="1:7" customFormat="1" ht="15" outlineLevel="1">
      <c r="A33" s="69"/>
      <c r="B33" s="70"/>
      <c r="C33" s="71"/>
      <c r="D33" s="91"/>
      <c r="E33" s="85">
        <f t="shared" si="2"/>
        <v>0</v>
      </c>
      <c r="F33" s="47" t="s">
        <v>39</v>
      </c>
      <c r="G33" s="66"/>
    </row>
    <row r="34" spans="1:7" customFormat="1" ht="15" outlineLevel="1">
      <c r="A34" s="69"/>
      <c r="B34" s="70"/>
      <c r="C34" s="71"/>
      <c r="D34" s="91"/>
      <c r="E34" s="85">
        <f t="shared" si="2"/>
        <v>0</v>
      </c>
      <c r="F34" s="47" t="s">
        <v>39</v>
      </c>
      <c r="G34" s="66"/>
    </row>
    <row r="35" spans="1:7" customFormat="1" ht="15" outlineLevel="1">
      <c r="A35" s="69"/>
      <c r="B35" s="70"/>
      <c r="C35" s="71"/>
      <c r="D35" s="91"/>
      <c r="E35" s="85">
        <f t="shared" si="2"/>
        <v>0</v>
      </c>
      <c r="F35" s="47" t="s">
        <v>39</v>
      </c>
      <c r="G35" s="66"/>
    </row>
    <row r="36" spans="1:7" customFormat="1" ht="15" outlineLevel="1">
      <c r="A36" s="69"/>
      <c r="B36" s="70"/>
      <c r="C36" s="71"/>
      <c r="D36" s="91"/>
      <c r="E36" s="85">
        <f t="shared" si="2"/>
        <v>0</v>
      </c>
      <c r="F36" s="47" t="s">
        <v>39</v>
      </c>
      <c r="G36" s="66"/>
    </row>
    <row r="37" spans="1:7" customFormat="1" ht="16" outlineLevel="1" thickBot="1">
      <c r="A37" s="72"/>
      <c r="B37" s="73"/>
      <c r="C37" s="74"/>
      <c r="D37" s="92"/>
      <c r="E37" s="86">
        <f t="shared" si="2"/>
        <v>0</v>
      </c>
      <c r="F37" s="47" t="s">
        <v>39</v>
      </c>
      <c r="G37" s="66"/>
    </row>
    <row r="38" spans="1:7" customFormat="1" ht="16" outlineLevel="1">
      <c r="A38" s="109" t="s">
        <v>40</v>
      </c>
      <c r="B38" s="75"/>
      <c r="C38" s="76"/>
      <c r="D38" s="76"/>
      <c r="E38" s="77">
        <f>SUMIFS(E:E,F:F,"D31")</f>
        <v>0</v>
      </c>
      <c r="F38" s="47" t="s">
        <v>34</v>
      </c>
      <c r="G38" s="66"/>
    </row>
    <row r="39" spans="1:7" customFormat="1" ht="20" customHeight="1">
      <c r="A39" s="213" t="s">
        <v>41</v>
      </c>
      <c r="B39" s="210"/>
      <c r="C39" s="211"/>
      <c r="D39" s="211"/>
      <c r="E39" s="212"/>
    </row>
    <row r="40" spans="1:7" customFormat="1" ht="15" outlineLevel="1">
      <c r="A40" s="49"/>
      <c r="B40" s="67"/>
      <c r="C40" s="68"/>
      <c r="D40" s="90"/>
      <c r="E40" s="84">
        <f t="shared" ref="E40:E48" si="3">B40*C40*D40</f>
        <v>0</v>
      </c>
      <c r="F40" s="47" t="s">
        <v>42</v>
      </c>
      <c r="G40" s="66"/>
    </row>
    <row r="41" spans="1:7" customFormat="1" ht="15" outlineLevel="1">
      <c r="A41" s="69"/>
      <c r="B41" s="70"/>
      <c r="C41" s="71"/>
      <c r="D41" s="91"/>
      <c r="E41" s="85">
        <f t="shared" si="3"/>
        <v>0</v>
      </c>
      <c r="F41" s="47" t="s">
        <v>42</v>
      </c>
      <c r="G41" s="66"/>
    </row>
    <row r="42" spans="1:7" customFormat="1" ht="15" outlineLevel="1">
      <c r="A42" s="69"/>
      <c r="B42" s="70"/>
      <c r="C42" s="71"/>
      <c r="D42" s="91"/>
      <c r="E42" s="85">
        <f t="shared" si="3"/>
        <v>0</v>
      </c>
      <c r="F42" s="47" t="s">
        <v>42</v>
      </c>
      <c r="G42" s="66"/>
    </row>
    <row r="43" spans="1:7" customFormat="1" ht="15" outlineLevel="1">
      <c r="A43" s="69"/>
      <c r="B43" s="70"/>
      <c r="C43" s="71"/>
      <c r="D43" s="91"/>
      <c r="E43" s="85">
        <f t="shared" si="3"/>
        <v>0</v>
      </c>
      <c r="F43" s="47" t="s">
        <v>42</v>
      </c>
      <c r="G43" s="66"/>
    </row>
    <row r="44" spans="1:7" customFormat="1" ht="15" outlineLevel="1">
      <c r="A44" s="69"/>
      <c r="B44" s="70"/>
      <c r="C44" s="71"/>
      <c r="D44" s="91"/>
      <c r="E44" s="85">
        <f t="shared" si="3"/>
        <v>0</v>
      </c>
      <c r="F44" s="47" t="s">
        <v>42</v>
      </c>
      <c r="G44" s="66"/>
    </row>
    <row r="45" spans="1:7" customFormat="1" ht="15" outlineLevel="1">
      <c r="A45" s="69"/>
      <c r="B45" s="70"/>
      <c r="C45" s="71"/>
      <c r="D45" s="91"/>
      <c r="E45" s="85">
        <f t="shared" si="3"/>
        <v>0</v>
      </c>
      <c r="F45" s="47" t="s">
        <v>42</v>
      </c>
      <c r="G45" s="66"/>
    </row>
    <row r="46" spans="1:7" customFormat="1" ht="15" outlineLevel="1">
      <c r="A46" s="69"/>
      <c r="B46" s="70"/>
      <c r="C46" s="71"/>
      <c r="D46" s="91"/>
      <c r="E46" s="85">
        <f t="shared" si="3"/>
        <v>0</v>
      </c>
      <c r="F46" s="47" t="s">
        <v>42</v>
      </c>
      <c r="G46" s="66"/>
    </row>
    <row r="47" spans="1:7" customFormat="1" ht="15" outlineLevel="1">
      <c r="A47" s="69"/>
      <c r="B47" s="70"/>
      <c r="C47" s="71"/>
      <c r="D47" s="91"/>
      <c r="E47" s="85">
        <f t="shared" si="3"/>
        <v>0</v>
      </c>
      <c r="F47" s="47" t="s">
        <v>42</v>
      </c>
      <c r="G47" s="66"/>
    </row>
    <row r="48" spans="1:7" customFormat="1" ht="15" outlineLevel="1">
      <c r="A48" s="72"/>
      <c r="B48" s="73"/>
      <c r="C48" s="74"/>
      <c r="D48" s="92"/>
      <c r="E48" s="86">
        <f t="shared" si="3"/>
        <v>0</v>
      </c>
      <c r="F48" s="47" t="s">
        <v>42</v>
      </c>
      <c r="G48" s="66"/>
    </row>
    <row r="49" spans="1:7" customFormat="1" ht="16" outlineLevel="1">
      <c r="A49" s="109" t="s">
        <v>43</v>
      </c>
      <c r="B49" s="75"/>
      <c r="C49" s="76"/>
      <c r="D49" s="76"/>
      <c r="E49" s="77">
        <f>SUMIFS(E:E,F:F,"D32")</f>
        <v>0</v>
      </c>
      <c r="F49" s="47" t="s">
        <v>34</v>
      </c>
      <c r="G49" s="66"/>
    </row>
    <row r="50" spans="1:7" customFormat="1" ht="20" customHeight="1">
      <c r="A50" s="213" t="s">
        <v>44</v>
      </c>
      <c r="B50" s="210"/>
      <c r="C50" s="211"/>
      <c r="D50" s="211"/>
      <c r="E50" s="212"/>
    </row>
    <row r="51" spans="1:7" customFormat="1" ht="15" outlineLevel="1">
      <c r="A51" s="49"/>
      <c r="B51" s="67"/>
      <c r="C51" s="68"/>
      <c r="D51" s="90"/>
      <c r="E51" s="84">
        <f t="shared" ref="E51:E59" si="4">B51*C51*D51</f>
        <v>0</v>
      </c>
      <c r="F51" s="47" t="s">
        <v>45</v>
      </c>
      <c r="G51" s="66"/>
    </row>
    <row r="52" spans="1:7" customFormat="1" ht="15" outlineLevel="1">
      <c r="A52" s="69"/>
      <c r="B52" s="70"/>
      <c r="C52" s="71"/>
      <c r="D52" s="91"/>
      <c r="E52" s="85">
        <f t="shared" si="4"/>
        <v>0</v>
      </c>
      <c r="F52" s="47" t="s">
        <v>45</v>
      </c>
      <c r="G52" s="66"/>
    </row>
    <row r="53" spans="1:7" customFormat="1" ht="15" outlineLevel="1">
      <c r="A53" s="69"/>
      <c r="B53" s="70"/>
      <c r="C53" s="71"/>
      <c r="D53" s="91"/>
      <c r="E53" s="85">
        <f t="shared" si="4"/>
        <v>0</v>
      </c>
      <c r="F53" s="47" t="s">
        <v>45</v>
      </c>
      <c r="G53" s="66"/>
    </row>
    <row r="54" spans="1:7" customFormat="1" ht="15" outlineLevel="1">
      <c r="A54" s="69"/>
      <c r="B54" s="70"/>
      <c r="C54" s="71"/>
      <c r="D54" s="91"/>
      <c r="E54" s="85">
        <f t="shared" si="4"/>
        <v>0</v>
      </c>
      <c r="F54" s="47" t="s">
        <v>45</v>
      </c>
      <c r="G54" s="66"/>
    </row>
    <row r="55" spans="1:7" customFormat="1" ht="15" outlineLevel="1">
      <c r="A55" s="69"/>
      <c r="B55" s="70"/>
      <c r="C55" s="71"/>
      <c r="D55" s="91"/>
      <c r="E55" s="85">
        <f t="shared" si="4"/>
        <v>0</v>
      </c>
      <c r="F55" s="47" t="s">
        <v>45</v>
      </c>
      <c r="G55" s="66"/>
    </row>
    <row r="56" spans="1:7" customFormat="1" ht="15" outlineLevel="1">
      <c r="A56" s="69"/>
      <c r="B56" s="70"/>
      <c r="C56" s="71"/>
      <c r="D56" s="91"/>
      <c r="E56" s="85">
        <f t="shared" si="4"/>
        <v>0</v>
      </c>
      <c r="F56" s="47" t="s">
        <v>45</v>
      </c>
      <c r="G56" s="66"/>
    </row>
    <row r="57" spans="1:7" customFormat="1" ht="15" outlineLevel="1">
      <c r="A57" s="69"/>
      <c r="B57" s="70"/>
      <c r="C57" s="71"/>
      <c r="D57" s="91"/>
      <c r="E57" s="85">
        <f t="shared" si="4"/>
        <v>0</v>
      </c>
      <c r="F57" s="47" t="s">
        <v>45</v>
      </c>
      <c r="G57" s="66"/>
    </row>
    <row r="58" spans="1:7" customFormat="1" ht="15" outlineLevel="1">
      <c r="A58" s="69"/>
      <c r="B58" s="70"/>
      <c r="C58" s="71"/>
      <c r="D58" s="91"/>
      <c r="E58" s="85">
        <f t="shared" si="4"/>
        <v>0</v>
      </c>
      <c r="F58" s="47" t="s">
        <v>45</v>
      </c>
      <c r="G58" s="66"/>
    </row>
    <row r="59" spans="1:7" customFormat="1" ht="16" outlineLevel="1" thickBot="1">
      <c r="A59" s="72"/>
      <c r="B59" s="73"/>
      <c r="C59" s="74"/>
      <c r="D59" s="92"/>
      <c r="E59" s="86">
        <f t="shared" si="4"/>
        <v>0</v>
      </c>
      <c r="F59" s="47" t="s">
        <v>45</v>
      </c>
      <c r="G59" s="66"/>
    </row>
    <row r="60" spans="1:7" customFormat="1" ht="16" outlineLevel="1">
      <c r="A60" s="109" t="s">
        <v>46</v>
      </c>
      <c r="B60" s="75"/>
      <c r="C60" s="76"/>
      <c r="D60" s="76"/>
      <c r="E60" s="77">
        <f>SUMIFS(E:E,F:F,"D33")</f>
        <v>0</v>
      </c>
      <c r="F60" s="47" t="s">
        <v>34</v>
      </c>
      <c r="G60" s="66"/>
    </row>
    <row r="61" spans="1:7" customFormat="1" ht="20" customHeight="1">
      <c r="A61" s="213" t="s">
        <v>47</v>
      </c>
      <c r="B61" s="210"/>
      <c r="C61" s="211"/>
      <c r="D61" s="211"/>
      <c r="E61" s="212"/>
    </row>
    <row r="62" spans="1:7" customFormat="1" ht="15" outlineLevel="1">
      <c r="A62" s="49"/>
      <c r="B62" s="67"/>
      <c r="C62" s="68"/>
      <c r="D62" s="90"/>
      <c r="E62" s="84">
        <f t="shared" ref="E62:E70" si="5">B62*C62*D62</f>
        <v>0</v>
      </c>
      <c r="F62" s="47" t="s">
        <v>48</v>
      </c>
      <c r="G62" s="66"/>
    </row>
    <row r="63" spans="1:7" customFormat="1" ht="15" outlineLevel="1">
      <c r="A63" s="69"/>
      <c r="B63" s="70"/>
      <c r="C63" s="71"/>
      <c r="D63" s="91"/>
      <c r="E63" s="85">
        <f t="shared" si="5"/>
        <v>0</v>
      </c>
      <c r="F63" s="47" t="s">
        <v>48</v>
      </c>
      <c r="G63" s="66"/>
    </row>
    <row r="64" spans="1:7" customFormat="1" ht="15" outlineLevel="1">
      <c r="A64" s="69"/>
      <c r="B64" s="70"/>
      <c r="C64" s="71"/>
      <c r="D64" s="91"/>
      <c r="E64" s="85">
        <f t="shared" si="5"/>
        <v>0</v>
      </c>
      <c r="F64" s="47" t="s">
        <v>48</v>
      </c>
      <c r="G64" s="66"/>
    </row>
    <row r="65" spans="1:7" customFormat="1" ht="15" outlineLevel="1">
      <c r="A65" s="69"/>
      <c r="B65" s="70"/>
      <c r="C65" s="71"/>
      <c r="D65" s="91"/>
      <c r="E65" s="85">
        <f t="shared" si="5"/>
        <v>0</v>
      </c>
      <c r="F65" s="47" t="s">
        <v>48</v>
      </c>
      <c r="G65" s="66"/>
    </row>
    <row r="66" spans="1:7" customFormat="1" ht="15" outlineLevel="1">
      <c r="A66" s="69"/>
      <c r="B66" s="70"/>
      <c r="C66" s="71"/>
      <c r="D66" s="91"/>
      <c r="E66" s="85">
        <f t="shared" si="5"/>
        <v>0</v>
      </c>
      <c r="F66" s="47" t="s">
        <v>48</v>
      </c>
      <c r="G66" s="66"/>
    </row>
    <row r="67" spans="1:7" customFormat="1" ht="15" outlineLevel="1">
      <c r="A67" s="69"/>
      <c r="B67" s="70"/>
      <c r="C67" s="71"/>
      <c r="D67" s="91"/>
      <c r="E67" s="85">
        <f t="shared" si="5"/>
        <v>0</v>
      </c>
      <c r="F67" s="47" t="s">
        <v>48</v>
      </c>
      <c r="G67" s="66"/>
    </row>
    <row r="68" spans="1:7" customFormat="1" ht="15" outlineLevel="1">
      <c r="A68" s="69"/>
      <c r="B68" s="70"/>
      <c r="C68" s="71"/>
      <c r="D68" s="91"/>
      <c r="E68" s="85">
        <f t="shared" si="5"/>
        <v>0</v>
      </c>
      <c r="F68" s="47" t="s">
        <v>48</v>
      </c>
      <c r="G68" s="66"/>
    </row>
    <row r="69" spans="1:7" customFormat="1" ht="15" outlineLevel="1">
      <c r="A69" s="69"/>
      <c r="B69" s="70"/>
      <c r="C69" s="71"/>
      <c r="D69" s="91"/>
      <c r="E69" s="85">
        <f t="shared" si="5"/>
        <v>0</v>
      </c>
      <c r="F69" s="47" t="s">
        <v>48</v>
      </c>
      <c r="G69" s="66"/>
    </row>
    <row r="70" spans="1:7" customFormat="1" ht="16" outlineLevel="1" thickBot="1">
      <c r="A70" s="72"/>
      <c r="B70" s="73"/>
      <c r="C70" s="74"/>
      <c r="D70" s="92"/>
      <c r="E70" s="86">
        <f t="shared" si="5"/>
        <v>0</v>
      </c>
      <c r="F70" s="47" t="s">
        <v>48</v>
      </c>
      <c r="G70" s="66"/>
    </row>
    <row r="71" spans="1:7" customFormat="1" ht="16" outlineLevel="1">
      <c r="A71" s="109" t="s">
        <v>49</v>
      </c>
      <c r="B71" s="75"/>
      <c r="C71" s="76"/>
      <c r="D71" s="76"/>
      <c r="E71" s="77">
        <f>SUMIFS(E:E,F:F,"D34")</f>
        <v>0</v>
      </c>
      <c r="F71" s="47" t="s">
        <v>34</v>
      </c>
      <c r="G71" s="66"/>
    </row>
    <row r="72" spans="1:7" customFormat="1" ht="16" outlineLevel="1">
      <c r="A72" s="213" t="s">
        <v>50</v>
      </c>
      <c r="B72" s="210"/>
      <c r="C72" s="211"/>
      <c r="D72" s="211"/>
      <c r="E72" s="212"/>
    </row>
    <row r="73" spans="1:7" customFormat="1" ht="15" outlineLevel="1">
      <c r="A73" s="49"/>
      <c r="B73" s="67"/>
      <c r="C73" s="68"/>
      <c r="D73" s="90"/>
      <c r="E73" s="84">
        <f t="shared" ref="E73:E82" si="6">B73*C73*D73</f>
        <v>0</v>
      </c>
      <c r="F73" s="47" t="s">
        <v>51</v>
      </c>
      <c r="G73" s="66"/>
    </row>
    <row r="74" spans="1:7" customFormat="1" ht="15" outlineLevel="1">
      <c r="A74" s="69"/>
      <c r="B74" s="70"/>
      <c r="C74" s="71"/>
      <c r="D74" s="91"/>
      <c r="E74" s="85">
        <f t="shared" si="6"/>
        <v>0</v>
      </c>
      <c r="F74" s="47" t="s">
        <v>51</v>
      </c>
      <c r="G74" s="66"/>
    </row>
    <row r="75" spans="1:7" customFormat="1" ht="15" outlineLevel="1">
      <c r="A75" s="69"/>
      <c r="B75" s="70"/>
      <c r="C75" s="71"/>
      <c r="D75" s="91"/>
      <c r="E75" s="85">
        <f t="shared" si="6"/>
        <v>0</v>
      </c>
      <c r="F75" s="47" t="s">
        <v>51</v>
      </c>
      <c r="G75" s="66"/>
    </row>
    <row r="76" spans="1:7" customFormat="1" ht="15" outlineLevel="1">
      <c r="A76" s="69"/>
      <c r="B76" s="70"/>
      <c r="C76" s="71"/>
      <c r="D76" s="91"/>
      <c r="E76" s="85">
        <f t="shared" si="6"/>
        <v>0</v>
      </c>
      <c r="F76" s="47" t="s">
        <v>51</v>
      </c>
      <c r="G76" s="66"/>
    </row>
    <row r="77" spans="1:7" customFormat="1" ht="15" outlineLevel="1">
      <c r="A77" s="69"/>
      <c r="B77" s="70"/>
      <c r="C77" s="71"/>
      <c r="D77" s="91"/>
      <c r="E77" s="85">
        <f t="shared" si="6"/>
        <v>0</v>
      </c>
      <c r="F77" s="47" t="s">
        <v>51</v>
      </c>
      <c r="G77" s="66"/>
    </row>
    <row r="78" spans="1:7" customFormat="1" ht="15">
      <c r="A78" s="69"/>
      <c r="B78" s="70"/>
      <c r="C78" s="71"/>
      <c r="D78" s="91"/>
      <c r="E78" s="85">
        <f t="shared" si="6"/>
        <v>0</v>
      </c>
      <c r="F78" s="47" t="s">
        <v>51</v>
      </c>
      <c r="G78" s="66"/>
    </row>
    <row r="79" spans="1:7" customFormat="1" ht="15">
      <c r="A79" s="69"/>
      <c r="B79" s="70"/>
      <c r="C79" s="71"/>
      <c r="D79" s="91"/>
      <c r="E79" s="85">
        <f t="shared" si="6"/>
        <v>0</v>
      </c>
      <c r="F79" s="47" t="s">
        <v>51</v>
      </c>
      <c r="G79" s="66"/>
    </row>
    <row r="80" spans="1:7" customFormat="1" ht="15" outlineLevel="1">
      <c r="A80" s="69"/>
      <c r="B80" s="70"/>
      <c r="C80" s="71"/>
      <c r="D80" s="91"/>
      <c r="E80" s="85">
        <f t="shared" si="6"/>
        <v>0</v>
      </c>
      <c r="F80" s="47" t="s">
        <v>51</v>
      </c>
      <c r="G80" s="66"/>
    </row>
    <row r="81" spans="1:7" customFormat="1" ht="15" outlineLevel="1">
      <c r="A81" s="69"/>
      <c r="B81" s="70"/>
      <c r="C81" s="71"/>
      <c r="D81" s="91"/>
      <c r="E81" s="85">
        <f t="shared" si="6"/>
        <v>0</v>
      </c>
      <c r="F81" s="47" t="s">
        <v>51</v>
      </c>
      <c r="G81" s="66"/>
    </row>
    <row r="82" spans="1:7" customFormat="1" ht="15" outlineLevel="1">
      <c r="A82" s="106"/>
      <c r="B82" s="73"/>
      <c r="C82" s="74"/>
      <c r="D82" s="92"/>
      <c r="E82" s="86">
        <f t="shared" si="6"/>
        <v>0</v>
      </c>
      <c r="F82" s="47" t="s">
        <v>51</v>
      </c>
      <c r="G82" s="66"/>
    </row>
    <row r="83" spans="1:7" customFormat="1" ht="16" outlineLevel="1">
      <c r="A83" s="109" t="s">
        <v>52</v>
      </c>
      <c r="B83" s="75"/>
      <c r="C83" s="76"/>
      <c r="D83" s="76"/>
      <c r="E83" s="77">
        <f>SUMIFS(E:E,F:F,"A4")</f>
        <v>0</v>
      </c>
      <c r="F83" s="47" t="s">
        <v>34</v>
      </c>
      <c r="G83" s="66"/>
    </row>
    <row r="84" spans="1:7" customFormat="1" ht="32" outlineLevel="1">
      <c r="A84" s="213" t="s">
        <v>53</v>
      </c>
      <c r="B84" s="210"/>
      <c r="C84" s="211"/>
      <c r="D84" s="211"/>
      <c r="E84" s="212"/>
      <c r="F84" s="66"/>
      <c r="G84" s="66"/>
    </row>
    <row r="85" spans="1:7" customFormat="1" ht="16" outlineLevel="1">
      <c r="A85" s="197" t="s">
        <v>54</v>
      </c>
      <c r="B85" s="193"/>
      <c r="C85" s="194"/>
      <c r="D85" s="195"/>
      <c r="E85" s="196">
        <f t="shared" ref="E85" si="7">B85*C85*D85</f>
        <v>0</v>
      </c>
      <c r="F85" s="47" t="s">
        <v>55</v>
      </c>
      <c r="G85" s="47" t="s">
        <v>56</v>
      </c>
    </row>
    <row r="86" spans="1:7" customFormat="1" ht="16" outlineLevel="1">
      <c r="A86" s="192" t="s">
        <v>57</v>
      </c>
      <c r="B86" s="193"/>
      <c r="C86" s="194"/>
      <c r="D86" s="195"/>
      <c r="E86" s="196">
        <f t="shared" ref="E86:E88" si="8">B86*C86*D86</f>
        <v>0</v>
      </c>
      <c r="F86" s="47" t="s">
        <v>55</v>
      </c>
      <c r="G86" s="47" t="s">
        <v>56</v>
      </c>
    </row>
    <row r="87" spans="1:7" customFormat="1" ht="16" outlineLevel="1">
      <c r="A87" s="197" t="s">
        <v>58</v>
      </c>
      <c r="B87" s="198"/>
      <c r="C87" s="199"/>
      <c r="D87" s="200"/>
      <c r="E87" s="196">
        <f t="shared" si="8"/>
        <v>0</v>
      </c>
      <c r="F87" s="47" t="s">
        <v>55</v>
      </c>
      <c r="G87" s="47" t="s">
        <v>56</v>
      </c>
    </row>
    <row r="88" spans="1:7" customFormat="1" ht="17" outlineLevel="1" thickBot="1">
      <c r="A88" s="201" t="s">
        <v>59</v>
      </c>
      <c r="B88" s="202"/>
      <c r="C88" s="203"/>
      <c r="D88" s="204"/>
      <c r="E88" s="205">
        <f t="shared" si="8"/>
        <v>0</v>
      </c>
      <c r="F88" s="47" t="s">
        <v>55</v>
      </c>
      <c r="G88" s="47" t="s">
        <v>56</v>
      </c>
    </row>
    <row r="89" spans="1:7" customFormat="1" ht="17" thickBot="1">
      <c r="A89" s="206" t="s">
        <v>60</v>
      </c>
      <c r="B89" s="207"/>
      <c r="C89" s="208"/>
      <c r="D89" s="208"/>
      <c r="E89" s="209">
        <f>SUMIFS(E:E,F:F,"O5")</f>
        <v>0</v>
      </c>
      <c r="F89" s="65" t="s">
        <v>34</v>
      </c>
      <c r="G89" s="66"/>
    </row>
    <row r="90" spans="1:7" ht="30" customHeight="1">
      <c r="A90" s="54" t="s">
        <v>15</v>
      </c>
      <c r="B90" s="55"/>
      <c r="C90" s="56"/>
      <c r="D90" s="56"/>
      <c r="E90" s="57">
        <f>E92-E91</f>
        <v>0</v>
      </c>
    </row>
    <row r="91" spans="1:7" ht="30" customHeight="1">
      <c r="A91" s="58" t="s">
        <v>16</v>
      </c>
      <c r="B91" s="59"/>
      <c r="C91" s="60"/>
      <c r="D91" s="60"/>
      <c r="E91" s="61">
        <f>SUMIF(G:G,"OPT",E:E)</f>
        <v>0</v>
      </c>
    </row>
    <row r="92" spans="1:7" ht="30" customHeight="1" thickBot="1">
      <c r="A92" s="62" t="s">
        <v>61</v>
      </c>
      <c r="B92" s="63"/>
      <c r="C92" s="64"/>
      <c r="D92" s="64"/>
      <c r="E92" s="98">
        <f>SUMIF(F:F,"ZS",E:E)</f>
        <v>0</v>
      </c>
    </row>
  </sheetData>
  <dataConsolidate/>
  <mergeCells count="1">
    <mergeCell ref="B1:E2"/>
  </mergeCells>
  <phoneticPr fontId="6" type="noConversion"/>
  <printOptions horizontalCentered="1" gridLines="1"/>
  <pageMargins left="0.82677165354330717" right="0.82677165354330717" top="0.74803149606299213" bottom="0.74803149606299213" header="0.31496062992125984" footer="0.31496062992125984"/>
  <pageSetup paperSize="9" scale="63" fitToHeight="0" orientation="portrait" r:id="rId1"/>
  <headerFooter>
    <oddFooter>&amp;C&amp;A</oddFooter>
  </headerFooter>
  <rowBreaks count="1" manualBreakCount="1">
    <brk id="60" max="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BCD5-1FB0-4680-9A67-7BA168854CB3}">
  <sheetPr>
    <pageSetUpPr fitToPage="1"/>
  </sheetPr>
  <dimension ref="A1:F138"/>
  <sheetViews>
    <sheetView showGridLines="0" tabSelected="1" zoomScaleNormal="100" workbookViewId="0">
      <selection activeCell="C124" sqref="C124"/>
    </sheetView>
  </sheetViews>
  <sheetFormatPr baseColWidth="10" defaultColWidth="11" defaultRowHeight="13" outlineLevelRow="1" outlineLevelCol="1"/>
  <cols>
    <col min="1" max="1" width="73.1640625" style="3" customWidth="1"/>
    <col min="2" max="2" width="17.33203125" style="17" customWidth="1"/>
    <col min="3" max="3" width="14.6640625" style="17" customWidth="1"/>
    <col min="4" max="4" width="15.5" style="17" customWidth="1"/>
    <col min="5" max="5" width="5.1640625" style="1" customWidth="1" outlineLevel="1"/>
    <col min="6" max="6" width="5.6640625" style="1" customWidth="1" outlineLevel="1"/>
    <col min="7" max="16384" width="11" style="1"/>
  </cols>
  <sheetData>
    <row r="1" spans="1:6" ht="92" customHeight="1">
      <c r="B1" s="240" t="s">
        <v>62</v>
      </c>
      <c r="C1" s="241"/>
      <c r="D1" s="241"/>
    </row>
    <row r="2" spans="1:6" ht="11.25" customHeight="1">
      <c r="B2" s="241"/>
      <c r="C2" s="241"/>
      <c r="D2" s="241"/>
    </row>
    <row r="3" spans="1:6" ht="11.25" customHeight="1">
      <c r="B3" s="241"/>
      <c r="C3" s="241"/>
      <c r="D3" s="241"/>
    </row>
    <row r="4" spans="1:6" ht="11.25" customHeight="1">
      <c r="A4" s="132" t="s">
        <v>63</v>
      </c>
      <c r="B4" s="133"/>
      <c r="C4" s="133"/>
      <c r="D4" s="133"/>
    </row>
    <row r="5" spans="1:6" ht="11.25" customHeight="1">
      <c r="B5" s="18"/>
      <c r="C5" s="18"/>
      <c r="D5" s="18"/>
    </row>
    <row r="6" spans="1:6" s="2" customFormat="1" ht="11.25" customHeight="1">
      <c r="B6" s="38" t="s">
        <v>64</v>
      </c>
      <c r="C6" s="38" t="s">
        <v>65</v>
      </c>
      <c r="D6" s="53" t="s">
        <v>28</v>
      </c>
      <c r="E6" s="41"/>
      <c r="F6" s="41"/>
    </row>
    <row r="7" spans="1:6" s="2" customFormat="1" ht="50.25" customHeight="1">
      <c r="A7" s="135" t="s">
        <v>66</v>
      </c>
      <c r="B7" s="136"/>
      <c r="C7" s="137"/>
      <c r="D7" s="136"/>
      <c r="E7" s="41"/>
      <c r="F7" s="41"/>
    </row>
    <row r="8" spans="1:6" customFormat="1" ht="29.25" customHeight="1">
      <c r="A8" s="138" t="s">
        <v>67</v>
      </c>
      <c r="B8" s="139"/>
      <c r="C8" s="140"/>
      <c r="D8" s="141"/>
      <c r="E8" s="35"/>
      <c r="F8" s="35"/>
    </row>
    <row r="9" spans="1:6" customFormat="1" ht="16.5" customHeight="1">
      <c r="A9" s="150" t="s">
        <v>68</v>
      </c>
      <c r="B9" s="150"/>
      <c r="C9" s="151"/>
      <c r="D9" s="150"/>
      <c r="E9" s="35"/>
      <c r="F9" s="35"/>
    </row>
    <row r="10" spans="1:6" customFormat="1" ht="15" outlineLevel="1">
      <c r="A10" s="225" t="s">
        <v>69</v>
      </c>
      <c r="B10" s="158"/>
      <c r="C10" s="168">
        <v>1</v>
      </c>
      <c r="D10" s="159">
        <f>B10*C10</f>
        <v>0</v>
      </c>
      <c r="E10" s="42" t="s">
        <v>70</v>
      </c>
      <c r="F10" s="44" t="s">
        <v>56</v>
      </c>
    </row>
    <row r="11" spans="1:6" customFormat="1" ht="15" outlineLevel="1">
      <c r="A11" s="163" t="s">
        <v>71</v>
      </c>
      <c r="B11" s="160"/>
      <c r="C11" s="161">
        <v>1</v>
      </c>
      <c r="D11" s="162">
        <f>B11*C11</f>
        <v>0</v>
      </c>
      <c r="E11" s="42" t="s">
        <v>70</v>
      </c>
      <c r="F11" s="44" t="s">
        <v>56</v>
      </c>
    </row>
    <row r="12" spans="1:6" customFormat="1" ht="15" outlineLevel="1">
      <c r="A12" s="163" t="s">
        <v>72</v>
      </c>
      <c r="B12" s="160"/>
      <c r="C12" s="161">
        <v>5</v>
      </c>
      <c r="D12" s="162">
        <f>B12*C12</f>
        <v>0</v>
      </c>
      <c r="E12" s="42" t="s">
        <v>70</v>
      </c>
      <c r="F12" s="44" t="s">
        <v>56</v>
      </c>
    </row>
    <row r="13" spans="1:6" customFormat="1" ht="15" outlineLevel="1">
      <c r="A13" s="163" t="s">
        <v>73</v>
      </c>
      <c r="B13" s="160"/>
      <c r="C13" s="161">
        <v>9</v>
      </c>
      <c r="D13" s="162">
        <f>B13*C13</f>
        <v>0</v>
      </c>
      <c r="E13" s="42" t="s">
        <v>70</v>
      </c>
      <c r="F13" s="44" t="s">
        <v>56</v>
      </c>
    </row>
    <row r="14" spans="1:6" customFormat="1" ht="16" outlineLevel="1" thickBot="1">
      <c r="A14" s="171" t="s">
        <v>74</v>
      </c>
      <c r="B14" s="164"/>
      <c r="C14" s="165">
        <v>1</v>
      </c>
      <c r="D14" s="166">
        <f>B14*C14</f>
        <v>0</v>
      </c>
      <c r="E14" s="42" t="s">
        <v>70</v>
      </c>
      <c r="F14" s="44" t="s">
        <v>56</v>
      </c>
    </row>
    <row r="15" spans="1:6" customFormat="1" ht="14" outlineLevel="1">
      <c r="A15" s="150" t="s">
        <v>75</v>
      </c>
      <c r="B15" s="150"/>
      <c r="C15" s="152"/>
      <c r="D15" s="150"/>
      <c r="E15" s="42"/>
      <c r="F15" s="44"/>
    </row>
    <row r="16" spans="1:6" customFormat="1" ht="15" outlineLevel="1">
      <c r="A16" s="227" t="s">
        <v>76</v>
      </c>
      <c r="B16" s="167"/>
      <c r="C16" s="168">
        <v>1</v>
      </c>
      <c r="D16" s="159">
        <f>B16*C16</f>
        <v>0</v>
      </c>
      <c r="E16" s="42" t="s">
        <v>70</v>
      </c>
      <c r="F16" s="44" t="s">
        <v>56</v>
      </c>
    </row>
    <row r="17" spans="1:6" customFormat="1" ht="15" outlineLevel="1">
      <c r="A17" s="169" t="s">
        <v>77</v>
      </c>
      <c r="B17" s="170"/>
      <c r="C17" s="161">
        <v>2</v>
      </c>
      <c r="D17" s="162">
        <f>B17*C17</f>
        <v>0</v>
      </c>
      <c r="E17" s="42" t="s">
        <v>70</v>
      </c>
      <c r="F17" s="44" t="s">
        <v>56</v>
      </c>
    </row>
    <row r="18" spans="1:6" customFormat="1" ht="15" outlineLevel="1">
      <c r="A18" s="169" t="s">
        <v>78</v>
      </c>
      <c r="B18" s="170"/>
      <c r="C18" s="161">
        <v>2</v>
      </c>
      <c r="D18" s="162">
        <f>B18*C18</f>
        <v>0</v>
      </c>
      <c r="E18" s="42" t="s">
        <v>70</v>
      </c>
      <c r="F18" s="44" t="s">
        <v>56</v>
      </c>
    </row>
    <row r="19" spans="1:6" customFormat="1" ht="15" outlineLevel="1">
      <c r="A19" s="169" t="s">
        <v>73</v>
      </c>
      <c r="B19" s="170"/>
      <c r="C19" s="161">
        <v>2</v>
      </c>
      <c r="D19" s="162">
        <f>B19*C19</f>
        <v>0</v>
      </c>
      <c r="E19" s="42" t="s">
        <v>70</v>
      </c>
      <c r="F19" s="44" t="s">
        <v>56</v>
      </c>
    </row>
    <row r="20" spans="1:6" customFormat="1" ht="16" outlineLevel="1" thickBot="1">
      <c r="A20" s="171" t="s">
        <v>79</v>
      </c>
      <c r="B20" s="164"/>
      <c r="C20" s="165">
        <v>1</v>
      </c>
      <c r="D20" s="166">
        <f>B20*C20</f>
        <v>0</v>
      </c>
      <c r="E20" s="42" t="s">
        <v>70</v>
      </c>
      <c r="F20" s="44" t="s">
        <v>56</v>
      </c>
    </row>
    <row r="21" spans="1:6" s="78" customFormat="1" ht="14" outlineLevel="1">
      <c r="A21" s="150" t="s">
        <v>80</v>
      </c>
      <c r="B21" s="151"/>
      <c r="C21" s="151"/>
      <c r="D21" s="150"/>
      <c r="E21" s="42"/>
      <c r="F21" s="44"/>
    </row>
    <row r="22" spans="1:6" customFormat="1" ht="15" outlineLevel="1">
      <c r="A22" s="236" t="s">
        <v>81</v>
      </c>
      <c r="B22" s="167"/>
      <c r="C22" s="168">
        <v>1</v>
      </c>
      <c r="D22" s="159">
        <f>B22*C22</f>
        <v>0</v>
      </c>
      <c r="E22" s="42" t="s">
        <v>70</v>
      </c>
      <c r="F22" s="44" t="s">
        <v>56</v>
      </c>
    </row>
    <row r="23" spans="1:6" customFormat="1" ht="15" outlineLevel="1">
      <c r="A23" s="224" t="s">
        <v>82</v>
      </c>
      <c r="B23" s="167"/>
      <c r="C23" s="168">
        <v>1</v>
      </c>
      <c r="D23" s="159">
        <f>B23*C23</f>
        <v>0</v>
      </c>
      <c r="E23" s="42" t="s">
        <v>70</v>
      </c>
      <c r="F23" s="44" t="s">
        <v>56</v>
      </c>
    </row>
    <row r="24" spans="1:6" customFormat="1" ht="15" outlineLevel="1">
      <c r="A24" s="224" t="s">
        <v>83</v>
      </c>
      <c r="B24" s="167"/>
      <c r="C24" s="168">
        <v>1</v>
      </c>
      <c r="D24" s="159">
        <f>B24*C24</f>
        <v>0</v>
      </c>
      <c r="E24" s="42" t="s">
        <v>70</v>
      </c>
      <c r="F24" s="44" t="s">
        <v>56</v>
      </c>
    </row>
    <row r="25" spans="1:6" customFormat="1" ht="15" outlineLevel="1">
      <c r="A25" s="224" t="s">
        <v>84</v>
      </c>
      <c r="B25" s="170"/>
      <c r="C25" s="168">
        <v>2</v>
      </c>
      <c r="D25" s="162">
        <f>B25*C25</f>
        <v>0</v>
      </c>
      <c r="E25" s="42" t="s">
        <v>70</v>
      </c>
      <c r="F25" s="44" t="s">
        <v>56</v>
      </c>
    </row>
    <row r="26" spans="1:6" customFormat="1" ht="16" outlineLevel="1" thickBot="1">
      <c r="A26" s="171" t="s">
        <v>85</v>
      </c>
      <c r="B26" s="164"/>
      <c r="C26" s="165">
        <v>1</v>
      </c>
      <c r="D26" s="166">
        <f>B26*C26</f>
        <v>0</v>
      </c>
      <c r="E26" s="42" t="s">
        <v>70</v>
      </c>
      <c r="F26" s="44" t="s">
        <v>56</v>
      </c>
    </row>
    <row r="27" spans="1:6" customFormat="1" ht="15" outlineLevel="1">
      <c r="A27" s="108" t="s">
        <v>86</v>
      </c>
      <c r="B27" s="79"/>
      <c r="C27" s="79"/>
      <c r="D27" s="111">
        <f>SUMIF(E:E,"HC",D:D)</f>
        <v>0</v>
      </c>
      <c r="E27" s="44" t="s">
        <v>34</v>
      </c>
      <c r="F27" s="44"/>
    </row>
    <row r="28" spans="1:6" customFormat="1" ht="16" outlineLevel="1">
      <c r="A28" s="142" t="s">
        <v>87</v>
      </c>
      <c r="B28" s="142"/>
      <c r="C28" s="143"/>
      <c r="D28" s="142"/>
      <c r="E28" s="42"/>
      <c r="F28" s="35"/>
    </row>
    <row r="29" spans="1:6" customFormat="1" ht="14" outlineLevel="1">
      <c r="A29" s="150" t="s">
        <v>88</v>
      </c>
      <c r="B29" s="150"/>
      <c r="C29" s="151"/>
      <c r="D29" s="150"/>
      <c r="E29" s="42"/>
      <c r="F29" s="35"/>
    </row>
    <row r="30" spans="1:6" customFormat="1" ht="15" outlineLevel="1">
      <c r="A30" s="224" t="s">
        <v>89</v>
      </c>
      <c r="B30" s="167"/>
      <c r="C30" s="168">
        <v>1</v>
      </c>
      <c r="D30" s="159">
        <f>B30*C30</f>
        <v>0</v>
      </c>
      <c r="E30" s="42" t="s">
        <v>90</v>
      </c>
      <c r="F30" s="44" t="s">
        <v>56</v>
      </c>
    </row>
    <row r="31" spans="1:6" customFormat="1" ht="15" outlineLevel="1">
      <c r="A31" s="228" t="s">
        <v>83</v>
      </c>
      <c r="B31" s="172"/>
      <c r="C31" s="173">
        <v>1</v>
      </c>
      <c r="D31" s="159">
        <f t="shared" ref="D31:D33" si="0">B31*C31</f>
        <v>0</v>
      </c>
      <c r="E31" s="42" t="s">
        <v>90</v>
      </c>
      <c r="F31" s="44" t="s">
        <v>56</v>
      </c>
    </row>
    <row r="32" spans="1:6" customFormat="1" ht="15" outlineLevel="1">
      <c r="A32" s="224" t="s">
        <v>84</v>
      </c>
      <c r="B32" s="174"/>
      <c r="C32" s="175">
        <v>2</v>
      </c>
      <c r="D32" s="159">
        <f t="shared" si="0"/>
        <v>0</v>
      </c>
      <c r="E32" s="42" t="s">
        <v>90</v>
      </c>
      <c r="F32" s="44" t="s">
        <v>56</v>
      </c>
    </row>
    <row r="33" spans="1:6" customFormat="1" ht="15" outlineLevel="1">
      <c r="A33" s="176" t="s">
        <v>91</v>
      </c>
      <c r="B33" s="177"/>
      <c r="C33" s="178">
        <v>1</v>
      </c>
      <c r="D33" s="159">
        <f t="shared" si="0"/>
        <v>0</v>
      </c>
      <c r="E33" s="42" t="s">
        <v>90</v>
      </c>
      <c r="F33" s="44" t="s">
        <v>56</v>
      </c>
    </row>
    <row r="34" spans="1:6" customFormat="1" ht="14" outlineLevel="1">
      <c r="A34" s="150" t="s">
        <v>92</v>
      </c>
      <c r="B34" s="152"/>
      <c r="C34" s="152"/>
      <c r="D34" s="150"/>
      <c r="E34" s="42"/>
      <c r="F34" s="35"/>
    </row>
    <row r="35" spans="1:6" customFormat="1" ht="15" outlineLevel="1">
      <c r="A35" s="224" t="s">
        <v>93</v>
      </c>
      <c r="B35" s="167"/>
      <c r="C35" s="168">
        <v>1</v>
      </c>
      <c r="D35" s="159">
        <f>B35*C35</f>
        <v>0</v>
      </c>
      <c r="E35" s="42" t="s">
        <v>90</v>
      </c>
      <c r="F35" s="35" t="s">
        <v>56</v>
      </c>
    </row>
    <row r="36" spans="1:6" customFormat="1" ht="15" outlineLevel="1">
      <c r="A36" s="225" t="s">
        <v>94</v>
      </c>
      <c r="B36" s="172"/>
      <c r="C36" s="173">
        <v>1</v>
      </c>
      <c r="D36" s="159">
        <f>B36*C36</f>
        <v>0</v>
      </c>
      <c r="E36" s="42" t="s">
        <v>90</v>
      </c>
      <c r="F36" s="35" t="s">
        <v>56</v>
      </c>
    </row>
    <row r="37" spans="1:6" customFormat="1" ht="15" outlineLevel="1">
      <c r="A37" s="225" t="s">
        <v>83</v>
      </c>
      <c r="B37" s="172"/>
      <c r="C37" s="173">
        <v>1</v>
      </c>
      <c r="D37" s="159">
        <f>B37*C37</f>
        <v>0</v>
      </c>
      <c r="E37" s="42" t="s">
        <v>90</v>
      </c>
      <c r="F37" s="35" t="s">
        <v>56</v>
      </c>
    </row>
    <row r="38" spans="1:6" customFormat="1" ht="15" outlineLevel="1">
      <c r="A38" s="176" t="s">
        <v>95</v>
      </c>
      <c r="B38" s="177"/>
      <c r="C38" s="178">
        <v>1</v>
      </c>
      <c r="D38" s="159">
        <f>B38*C38</f>
        <v>0</v>
      </c>
      <c r="E38" s="42" t="s">
        <v>90</v>
      </c>
      <c r="F38" s="44" t="s">
        <v>56</v>
      </c>
    </row>
    <row r="39" spans="1:6" customFormat="1" ht="14" outlineLevel="1">
      <c r="A39" s="150" t="s">
        <v>96</v>
      </c>
      <c r="B39" s="150"/>
      <c r="C39" s="152"/>
      <c r="D39" s="150"/>
      <c r="E39" s="42"/>
      <c r="F39" s="35"/>
    </row>
    <row r="40" spans="1:6" customFormat="1" ht="15" outlineLevel="1">
      <c r="A40" s="224" t="s">
        <v>97</v>
      </c>
      <c r="B40" s="167"/>
      <c r="C40" s="168">
        <v>2</v>
      </c>
      <c r="D40" s="159">
        <f>B40*C40</f>
        <v>0</v>
      </c>
      <c r="E40" s="42" t="s">
        <v>90</v>
      </c>
      <c r="F40" s="35" t="s">
        <v>56</v>
      </c>
    </row>
    <row r="41" spans="1:6" customFormat="1" ht="15" outlineLevel="1">
      <c r="A41" s="176" t="s">
        <v>73</v>
      </c>
      <c r="B41" s="177"/>
      <c r="C41" s="178">
        <v>2</v>
      </c>
      <c r="D41" s="159">
        <f>B41*C41</f>
        <v>0</v>
      </c>
      <c r="E41" s="42" t="s">
        <v>90</v>
      </c>
      <c r="F41" s="35" t="s">
        <v>56</v>
      </c>
    </row>
    <row r="42" spans="1:6" customFormat="1" ht="14" outlineLevel="1">
      <c r="A42" s="150" t="s">
        <v>98</v>
      </c>
      <c r="B42" s="150"/>
      <c r="C42" s="151"/>
      <c r="D42" s="150"/>
      <c r="E42" s="42"/>
      <c r="F42" s="35"/>
    </row>
    <row r="43" spans="1:6" s="115" customFormat="1" ht="18" outlineLevel="1">
      <c r="A43" s="224" t="s">
        <v>99</v>
      </c>
      <c r="B43" s="167"/>
      <c r="C43" s="168">
        <v>1</v>
      </c>
      <c r="D43" s="159">
        <f>B43*C43</f>
        <v>0</v>
      </c>
      <c r="E43" s="42" t="s">
        <v>90</v>
      </c>
      <c r="F43" s="35" t="s">
        <v>56</v>
      </c>
    </row>
    <row r="44" spans="1:6" customFormat="1" ht="16" outlineLevel="1" thickBot="1">
      <c r="A44" s="171" t="s">
        <v>100</v>
      </c>
      <c r="B44" s="164"/>
      <c r="C44" s="165">
        <v>1</v>
      </c>
      <c r="D44" s="166">
        <f>B44*C44</f>
        <v>0</v>
      </c>
      <c r="E44" s="42" t="s">
        <v>90</v>
      </c>
      <c r="F44" s="35" t="s">
        <v>56</v>
      </c>
    </row>
    <row r="45" spans="1:6" customFormat="1" ht="20" outlineLevel="1">
      <c r="A45" s="110" t="s">
        <v>101</v>
      </c>
      <c r="B45" s="229"/>
      <c r="C45" s="230"/>
      <c r="D45" s="111">
        <f>SUMIF(E:E,"L",D:D)</f>
        <v>0</v>
      </c>
      <c r="E45" s="116" t="s">
        <v>34</v>
      </c>
      <c r="F45" s="114"/>
    </row>
    <row r="46" spans="1:6" customFormat="1" ht="16" outlineLevel="1">
      <c r="A46" s="142" t="s">
        <v>102</v>
      </c>
      <c r="B46" s="142"/>
      <c r="C46" s="143"/>
      <c r="D46" s="142"/>
      <c r="E46" s="42"/>
      <c r="F46" s="35"/>
    </row>
    <row r="47" spans="1:6" customFormat="1" ht="14" outlineLevel="1">
      <c r="A47" s="150" t="s">
        <v>103</v>
      </c>
      <c r="B47" s="150"/>
      <c r="C47" s="151"/>
      <c r="D47" s="150"/>
      <c r="E47" s="42"/>
      <c r="F47" s="35"/>
    </row>
    <row r="48" spans="1:6" customFormat="1" ht="15" outlineLevel="1">
      <c r="A48" s="169" t="s">
        <v>104</v>
      </c>
      <c r="B48" s="167"/>
      <c r="C48" s="173">
        <v>1</v>
      </c>
      <c r="D48" s="159">
        <f t="shared" ref="D48:D50" si="1">B48*C48</f>
        <v>0</v>
      </c>
      <c r="E48" s="42" t="s">
        <v>105</v>
      </c>
      <c r="F48" s="35" t="s">
        <v>56</v>
      </c>
    </row>
    <row r="49" spans="1:6" customFormat="1" ht="15" outlineLevel="1">
      <c r="A49" s="225" t="s">
        <v>73</v>
      </c>
      <c r="B49" s="167"/>
      <c r="C49" s="173">
        <v>2</v>
      </c>
      <c r="D49" s="159">
        <f t="shared" si="1"/>
        <v>0</v>
      </c>
      <c r="E49" s="42" t="s">
        <v>105</v>
      </c>
      <c r="F49" s="35" t="s">
        <v>56</v>
      </c>
    </row>
    <row r="50" spans="1:6" customFormat="1" ht="16" outlineLevel="1" thickBot="1">
      <c r="A50" s="171" t="s">
        <v>106</v>
      </c>
      <c r="B50" s="179"/>
      <c r="C50" s="165">
        <v>1</v>
      </c>
      <c r="D50" s="166">
        <f t="shared" si="1"/>
        <v>0</v>
      </c>
      <c r="E50" s="42" t="s">
        <v>105</v>
      </c>
      <c r="F50" s="35" t="s">
        <v>56</v>
      </c>
    </row>
    <row r="51" spans="1:6" customFormat="1" ht="16" outlineLevel="1">
      <c r="A51" s="109" t="s">
        <v>107</v>
      </c>
      <c r="B51" s="112"/>
      <c r="C51" s="113"/>
      <c r="D51" s="111">
        <f>SUMIF(E:E,"WG",D:D)</f>
        <v>0</v>
      </c>
      <c r="E51" s="42" t="s">
        <v>34</v>
      </c>
      <c r="F51" s="35"/>
    </row>
    <row r="52" spans="1:6" customFormat="1" ht="16" outlineLevel="1">
      <c r="A52" s="145" t="s">
        <v>108</v>
      </c>
      <c r="B52" s="142"/>
      <c r="C52" s="143"/>
      <c r="D52" s="142"/>
      <c r="E52" s="42"/>
      <c r="F52" s="35"/>
    </row>
    <row r="53" spans="1:6" customFormat="1" ht="14" outlineLevel="1">
      <c r="A53" s="150" t="s">
        <v>109</v>
      </c>
      <c r="B53" s="150"/>
      <c r="C53" s="153"/>
      <c r="D53" s="150"/>
      <c r="E53" s="42"/>
      <c r="F53" s="35"/>
    </row>
    <row r="54" spans="1:6" customFormat="1" ht="15" outlineLevel="1">
      <c r="A54" s="231" t="s">
        <v>110</v>
      </c>
      <c r="B54" s="180"/>
      <c r="C54" s="181">
        <v>1</v>
      </c>
      <c r="D54" s="182">
        <f t="shared" ref="D54:D56" si="2">B54*C54</f>
        <v>0</v>
      </c>
      <c r="E54" s="42" t="s">
        <v>111</v>
      </c>
      <c r="F54" s="35" t="s">
        <v>56</v>
      </c>
    </row>
    <row r="55" spans="1:6" customFormat="1" ht="15" outlineLevel="1">
      <c r="A55" s="231" t="s">
        <v>84</v>
      </c>
      <c r="B55" s="180"/>
      <c r="C55" s="181">
        <v>1</v>
      </c>
      <c r="D55" s="182">
        <f t="shared" ref="D55" si="3">B55*C55</f>
        <v>0</v>
      </c>
      <c r="E55" s="42" t="s">
        <v>111</v>
      </c>
      <c r="F55" s="35" t="s">
        <v>56</v>
      </c>
    </row>
    <row r="56" spans="1:6" customFormat="1" ht="15" outlineLevel="1">
      <c r="A56" s="237" t="s">
        <v>112</v>
      </c>
      <c r="B56" s="183"/>
      <c r="C56" s="165">
        <v>1</v>
      </c>
      <c r="D56" s="166">
        <f t="shared" si="2"/>
        <v>0</v>
      </c>
      <c r="E56" s="42" t="s">
        <v>111</v>
      </c>
      <c r="F56" s="35" t="s">
        <v>56</v>
      </c>
    </row>
    <row r="57" spans="1:6" customFormat="1" ht="15.5" customHeight="1">
      <c r="A57" s="150" t="s">
        <v>113</v>
      </c>
      <c r="B57" s="150"/>
      <c r="C57" s="151"/>
      <c r="D57" s="150"/>
      <c r="E57" s="42"/>
      <c r="F57" s="35"/>
    </row>
    <row r="58" spans="1:6" customFormat="1" ht="15" outlineLevel="1">
      <c r="A58" s="231" t="s">
        <v>110</v>
      </c>
      <c r="B58" s="180"/>
      <c r="C58" s="181">
        <v>1</v>
      </c>
      <c r="D58" s="182">
        <f t="shared" ref="D58:D60" si="4">B58*C58</f>
        <v>0</v>
      </c>
      <c r="E58" s="42" t="s">
        <v>111</v>
      </c>
      <c r="F58" s="35" t="s">
        <v>56</v>
      </c>
    </row>
    <row r="59" spans="1:6" customFormat="1" ht="15" outlineLevel="1">
      <c r="A59" s="231" t="s">
        <v>84</v>
      </c>
      <c r="B59" s="180"/>
      <c r="C59" s="181">
        <v>1</v>
      </c>
      <c r="D59" s="182">
        <f t="shared" si="4"/>
        <v>0</v>
      </c>
      <c r="E59" s="42" t="s">
        <v>111</v>
      </c>
      <c r="F59" s="35" t="s">
        <v>56</v>
      </c>
    </row>
    <row r="60" spans="1:6" customFormat="1" ht="15" outlineLevel="1">
      <c r="A60" s="226" t="s">
        <v>114</v>
      </c>
      <c r="B60" s="183"/>
      <c r="C60" s="184">
        <v>1</v>
      </c>
      <c r="D60" s="166">
        <f t="shared" si="4"/>
        <v>0</v>
      </c>
      <c r="E60" s="42" t="s">
        <v>111</v>
      </c>
      <c r="F60" s="35" t="s">
        <v>56</v>
      </c>
    </row>
    <row r="61" spans="1:6" customFormat="1" ht="28.5" customHeight="1" outlineLevel="1">
      <c r="A61" s="150" t="s">
        <v>115</v>
      </c>
      <c r="B61" s="150"/>
      <c r="C61" s="151"/>
      <c r="D61" s="150"/>
      <c r="E61" s="42"/>
      <c r="F61" s="35"/>
    </row>
    <row r="62" spans="1:6" customFormat="1" ht="15" outlineLevel="1">
      <c r="A62" s="185" t="s">
        <v>116</v>
      </c>
      <c r="B62" s="186"/>
      <c r="C62" s="187">
        <v>2</v>
      </c>
      <c r="D62" s="188">
        <f t="shared" ref="D62:D63" si="5">B62*C62</f>
        <v>0</v>
      </c>
      <c r="E62" s="42" t="s">
        <v>111</v>
      </c>
      <c r="F62" s="35" t="s">
        <v>56</v>
      </c>
    </row>
    <row r="63" spans="1:6" customFormat="1" ht="15" outlineLevel="1">
      <c r="A63" s="231" t="s">
        <v>73</v>
      </c>
      <c r="B63" s="180"/>
      <c r="C63" s="181">
        <v>2</v>
      </c>
      <c r="D63" s="182">
        <f t="shared" si="5"/>
        <v>0</v>
      </c>
      <c r="E63" s="42" t="s">
        <v>111</v>
      </c>
      <c r="F63" s="35" t="s">
        <v>56</v>
      </c>
    </row>
    <row r="64" spans="1:6" customFormat="1" ht="16" outlineLevel="1" thickBot="1">
      <c r="A64" s="226" t="s">
        <v>117</v>
      </c>
      <c r="B64" s="183"/>
      <c r="C64" s="184">
        <v>2</v>
      </c>
      <c r="D64" s="166">
        <f t="shared" ref="D64" si="6">B64*C64</f>
        <v>0</v>
      </c>
      <c r="E64" s="35" t="s">
        <v>111</v>
      </c>
      <c r="F64" s="44" t="s">
        <v>56</v>
      </c>
    </row>
    <row r="65" spans="1:6" customFormat="1" ht="24" customHeight="1" outlineLevel="1">
      <c r="A65" s="48" t="s">
        <v>118</v>
      </c>
      <c r="B65" s="99"/>
      <c r="C65" s="118"/>
      <c r="D65" s="100">
        <f>SUMIF(E:E,"SB",D:D)</f>
        <v>0</v>
      </c>
      <c r="E65" s="42" t="s">
        <v>34</v>
      </c>
      <c r="F65" s="35"/>
    </row>
    <row r="66" spans="1:6" customFormat="1" ht="16">
      <c r="A66" s="144" t="s">
        <v>119</v>
      </c>
      <c r="B66" s="139"/>
      <c r="C66" s="140"/>
      <c r="D66" s="141"/>
      <c r="E66" s="35"/>
      <c r="F66" s="35"/>
    </row>
    <row r="67" spans="1:6" customFormat="1" ht="15">
      <c r="A67" s="232" t="s">
        <v>120</v>
      </c>
      <c r="B67" s="101"/>
      <c r="C67" s="87">
        <v>80</v>
      </c>
      <c r="D67" s="102">
        <f t="shared" ref="D67" si="7">B67*C67</f>
        <v>0</v>
      </c>
      <c r="E67" s="35" t="s">
        <v>121</v>
      </c>
      <c r="F67" s="35"/>
    </row>
    <row r="68" spans="1:6" customFormat="1" ht="15" outlineLevel="1">
      <c r="A68" s="232" t="s">
        <v>122</v>
      </c>
      <c r="B68" s="101"/>
      <c r="C68" s="87">
        <v>90</v>
      </c>
      <c r="D68" s="102">
        <f t="shared" ref="D68:D75" si="8">B68*C68</f>
        <v>0</v>
      </c>
      <c r="E68" s="35" t="s">
        <v>121</v>
      </c>
      <c r="F68" s="35"/>
    </row>
    <row r="69" spans="1:6" customFormat="1" ht="15" outlineLevel="1">
      <c r="A69" s="233" t="s">
        <v>123</v>
      </c>
      <c r="B69" s="103"/>
      <c r="C69" s="88">
        <v>100</v>
      </c>
      <c r="D69" s="104">
        <f t="shared" si="8"/>
        <v>0</v>
      </c>
      <c r="E69" s="35" t="s">
        <v>121</v>
      </c>
      <c r="F69" s="44"/>
    </row>
    <row r="70" spans="1:6" customFormat="1" ht="15">
      <c r="A70" s="233" t="s">
        <v>124</v>
      </c>
      <c r="B70" s="103"/>
      <c r="C70" s="88">
        <v>220</v>
      </c>
      <c r="D70" s="104">
        <f t="shared" si="8"/>
        <v>0</v>
      </c>
      <c r="E70" s="35" t="s">
        <v>121</v>
      </c>
      <c r="F70" s="44"/>
    </row>
    <row r="71" spans="1:6" customFormat="1" ht="15" customHeight="1">
      <c r="A71" s="233" t="s">
        <v>125</v>
      </c>
      <c r="B71" s="103"/>
      <c r="C71" s="88">
        <v>240</v>
      </c>
      <c r="D71" s="104">
        <f t="shared" si="8"/>
        <v>0</v>
      </c>
      <c r="E71" s="35" t="s">
        <v>121</v>
      </c>
      <c r="F71" s="44"/>
    </row>
    <row r="72" spans="1:6" customFormat="1" ht="15" outlineLevel="1">
      <c r="A72" s="233" t="s">
        <v>126</v>
      </c>
      <c r="B72" s="103"/>
      <c r="C72" s="88">
        <v>240</v>
      </c>
      <c r="D72" s="104">
        <f t="shared" si="8"/>
        <v>0</v>
      </c>
      <c r="E72" s="35" t="s">
        <v>121</v>
      </c>
      <c r="F72" s="44"/>
    </row>
    <row r="73" spans="1:6" customFormat="1" ht="15" outlineLevel="1">
      <c r="A73" s="233" t="s">
        <v>127</v>
      </c>
      <c r="B73" s="103"/>
      <c r="C73" s="88">
        <v>200</v>
      </c>
      <c r="D73" s="104">
        <f t="shared" si="8"/>
        <v>0</v>
      </c>
      <c r="E73" s="35" t="s">
        <v>121</v>
      </c>
      <c r="F73" s="44"/>
    </row>
    <row r="74" spans="1:6" customFormat="1" ht="15" outlineLevel="1">
      <c r="A74" s="233" t="s">
        <v>128</v>
      </c>
      <c r="B74" s="103"/>
      <c r="C74" s="88">
        <v>35</v>
      </c>
      <c r="D74" s="104">
        <f t="shared" si="8"/>
        <v>0</v>
      </c>
      <c r="E74" s="35" t="s">
        <v>121</v>
      </c>
      <c r="F74" s="44"/>
    </row>
    <row r="75" spans="1:6" customFormat="1" ht="15" customHeight="1">
      <c r="A75" s="233" t="s">
        <v>129</v>
      </c>
      <c r="B75" s="103"/>
      <c r="C75" s="88"/>
      <c r="D75" s="104">
        <f t="shared" si="8"/>
        <v>0</v>
      </c>
      <c r="E75" s="42" t="s">
        <v>121</v>
      </c>
      <c r="F75" s="35"/>
    </row>
    <row r="76" spans="1:6" customFormat="1" ht="15" outlineLevel="1">
      <c r="A76" s="233" t="s">
        <v>130</v>
      </c>
      <c r="B76" s="103"/>
      <c r="C76" s="88">
        <v>1</v>
      </c>
      <c r="D76" s="104">
        <f t="shared" ref="D76" si="9">B76*C76</f>
        <v>0</v>
      </c>
      <c r="E76" s="47" t="s">
        <v>121</v>
      </c>
      <c r="F76" s="44"/>
    </row>
    <row r="77" spans="1:6" customFormat="1" ht="15" outlineLevel="1">
      <c r="A77" s="234" t="s">
        <v>131</v>
      </c>
      <c r="B77" s="189"/>
      <c r="C77" s="190">
        <v>1</v>
      </c>
      <c r="D77" s="191">
        <f>B77*C77</f>
        <v>0</v>
      </c>
      <c r="E77" s="35" t="s">
        <v>121</v>
      </c>
      <c r="F77" s="44" t="s">
        <v>56</v>
      </c>
    </row>
    <row r="78" spans="1:6" customFormat="1" ht="15" outlineLevel="1">
      <c r="A78" s="234" t="s">
        <v>132</v>
      </c>
      <c r="B78" s="189"/>
      <c r="C78" s="190">
        <v>1</v>
      </c>
      <c r="D78" s="191">
        <f t="shared" ref="D78:D80" si="10">B78*C78</f>
        <v>0</v>
      </c>
      <c r="E78" s="35" t="s">
        <v>121</v>
      </c>
      <c r="F78" s="44" t="s">
        <v>56</v>
      </c>
    </row>
    <row r="79" spans="1:6" customFormat="1" ht="15" outlineLevel="1">
      <c r="A79" s="234" t="s">
        <v>133</v>
      </c>
      <c r="B79" s="189"/>
      <c r="C79" s="190">
        <v>1</v>
      </c>
      <c r="D79" s="191">
        <f t="shared" si="10"/>
        <v>0</v>
      </c>
      <c r="E79" s="35" t="s">
        <v>121</v>
      </c>
      <c r="F79" s="44" t="s">
        <v>56</v>
      </c>
    </row>
    <row r="80" spans="1:6" customFormat="1" ht="15" outlineLevel="1">
      <c r="A80" s="234" t="s">
        <v>134</v>
      </c>
      <c r="B80" s="189"/>
      <c r="C80" s="190">
        <v>1</v>
      </c>
      <c r="D80" s="191">
        <f t="shared" si="10"/>
        <v>0</v>
      </c>
      <c r="E80" s="35" t="s">
        <v>121</v>
      </c>
      <c r="F80" s="44" t="s">
        <v>56</v>
      </c>
    </row>
    <row r="81" spans="1:6" s="78" customFormat="1" ht="16" outlineLevel="1" thickBot="1">
      <c r="A81" s="131" t="s">
        <v>135</v>
      </c>
      <c r="B81" s="117"/>
      <c r="C81" s="119"/>
      <c r="D81" s="100">
        <f>SUMIF(E:E,"CC",D:D)</f>
        <v>0</v>
      </c>
      <c r="E81" s="42" t="s">
        <v>34</v>
      </c>
      <c r="F81" s="44"/>
    </row>
    <row r="82" spans="1:6" customFormat="1" ht="16">
      <c r="A82" s="144" t="s">
        <v>136</v>
      </c>
      <c r="B82" s="139"/>
      <c r="C82" s="140"/>
      <c r="D82" s="141"/>
      <c r="E82" s="35"/>
      <c r="F82" s="35"/>
    </row>
    <row r="83" spans="1:6" customFormat="1" ht="15">
      <c r="A83" s="234" t="s">
        <v>137</v>
      </c>
      <c r="B83" s="189"/>
      <c r="C83" s="190">
        <v>1</v>
      </c>
      <c r="D83" s="191">
        <f t="shared" ref="D83:D88" si="11">B83*C83</f>
        <v>0</v>
      </c>
      <c r="E83" s="35" t="s">
        <v>138</v>
      </c>
      <c r="F83" s="44" t="s">
        <v>56</v>
      </c>
    </row>
    <row r="84" spans="1:6" customFormat="1" ht="15" outlineLevel="1">
      <c r="A84" s="234" t="s">
        <v>139</v>
      </c>
      <c r="B84" s="189"/>
      <c r="C84" s="190">
        <v>1</v>
      </c>
      <c r="D84" s="191">
        <f t="shared" si="11"/>
        <v>0</v>
      </c>
      <c r="E84" s="35" t="s">
        <v>138</v>
      </c>
      <c r="F84" s="44" t="s">
        <v>56</v>
      </c>
    </row>
    <row r="85" spans="1:6" customFormat="1" ht="15" outlineLevel="1">
      <c r="A85" s="234" t="s">
        <v>140</v>
      </c>
      <c r="B85" s="189"/>
      <c r="C85" s="190">
        <v>1</v>
      </c>
      <c r="D85" s="191">
        <f t="shared" si="11"/>
        <v>0</v>
      </c>
      <c r="E85" s="35" t="s">
        <v>138</v>
      </c>
      <c r="F85" s="44" t="s">
        <v>56</v>
      </c>
    </row>
    <row r="86" spans="1:6" customFormat="1" ht="15">
      <c r="A86" s="234" t="s">
        <v>141</v>
      </c>
      <c r="B86" s="189"/>
      <c r="C86" s="190">
        <v>1</v>
      </c>
      <c r="D86" s="191">
        <f t="shared" si="11"/>
        <v>0</v>
      </c>
      <c r="E86" s="35" t="s">
        <v>138</v>
      </c>
      <c r="F86" s="44" t="s">
        <v>56</v>
      </c>
    </row>
    <row r="87" spans="1:6" customFormat="1" ht="15" customHeight="1">
      <c r="A87" s="234" t="s">
        <v>142</v>
      </c>
      <c r="B87" s="189"/>
      <c r="C87" s="190">
        <v>1</v>
      </c>
      <c r="D87" s="191">
        <f t="shared" si="11"/>
        <v>0</v>
      </c>
      <c r="E87" s="35" t="s">
        <v>138</v>
      </c>
      <c r="F87" s="44" t="s">
        <v>56</v>
      </c>
    </row>
    <row r="88" spans="1:6" customFormat="1" ht="15" outlineLevel="1">
      <c r="A88" s="234" t="s">
        <v>143</v>
      </c>
      <c r="B88" s="189"/>
      <c r="C88" s="190">
        <v>1</v>
      </c>
      <c r="D88" s="191">
        <f t="shared" si="11"/>
        <v>0</v>
      </c>
      <c r="E88" s="35" t="s">
        <v>138</v>
      </c>
      <c r="F88" s="44" t="s">
        <v>56</v>
      </c>
    </row>
    <row r="89" spans="1:6" s="78" customFormat="1" ht="16" outlineLevel="1" thickBot="1">
      <c r="A89" s="131" t="s">
        <v>144</v>
      </c>
      <c r="B89" s="117"/>
      <c r="C89" s="119"/>
      <c r="D89" s="100">
        <f>SUMIF(E:E,"FT",D:D)</f>
        <v>0</v>
      </c>
      <c r="E89" s="42" t="s">
        <v>34</v>
      </c>
      <c r="F89" s="44"/>
    </row>
    <row r="90" spans="1:6" s="78" customFormat="1" ht="16" outlineLevel="1">
      <c r="A90" s="146" t="s">
        <v>145</v>
      </c>
      <c r="B90" s="147"/>
      <c r="C90" s="148"/>
      <c r="D90" s="149"/>
      <c r="E90" s="35"/>
      <c r="F90" s="35"/>
    </row>
    <row r="91" spans="1:6" s="78" customFormat="1" ht="15" outlineLevel="1">
      <c r="A91" s="154" t="s">
        <v>146</v>
      </c>
      <c r="B91" s="155"/>
      <c r="C91" s="156"/>
      <c r="D91" s="157"/>
      <c r="E91" s="35"/>
      <c r="F91" s="35"/>
    </row>
    <row r="92" spans="1:6" customFormat="1" ht="15" outlineLevel="1">
      <c r="A92" s="124" t="s">
        <v>147</v>
      </c>
      <c r="B92" s="128"/>
      <c r="C92" s="129">
        <v>350</v>
      </c>
      <c r="D92" s="127">
        <f t="shared" ref="D92:D94" si="12">B92*C92</f>
        <v>0</v>
      </c>
      <c r="E92" s="47" t="s">
        <v>148</v>
      </c>
      <c r="F92" s="44"/>
    </row>
    <row r="93" spans="1:6" s="78" customFormat="1" ht="15" outlineLevel="1">
      <c r="A93" s="125" t="s">
        <v>149</v>
      </c>
      <c r="B93" s="128"/>
      <c r="C93" s="129">
        <v>600</v>
      </c>
      <c r="D93" s="127">
        <f t="shared" si="12"/>
        <v>0</v>
      </c>
      <c r="E93" s="47" t="s">
        <v>148</v>
      </c>
      <c r="F93" s="44"/>
    </row>
    <row r="94" spans="1:6" customFormat="1" ht="15" outlineLevel="1">
      <c r="A94" s="125" t="s">
        <v>150</v>
      </c>
      <c r="B94" s="128"/>
      <c r="C94" s="129">
        <v>700</v>
      </c>
      <c r="D94" s="127">
        <f t="shared" si="12"/>
        <v>0</v>
      </c>
      <c r="E94" s="47" t="s">
        <v>148</v>
      </c>
      <c r="F94" s="44"/>
    </row>
    <row r="95" spans="1:6" customFormat="1" ht="15" outlineLevel="1">
      <c r="A95" s="125" t="s">
        <v>151</v>
      </c>
      <c r="B95" s="128"/>
      <c r="C95" s="129">
        <v>450</v>
      </c>
      <c r="D95" s="127">
        <f>B95*C95</f>
        <v>0</v>
      </c>
      <c r="E95" s="47" t="s">
        <v>148</v>
      </c>
      <c r="F95" s="35"/>
    </row>
    <row r="96" spans="1:6" customFormat="1" ht="15" outlineLevel="1">
      <c r="A96" s="233" t="s">
        <v>129</v>
      </c>
      <c r="B96" s="103"/>
      <c r="C96" s="88"/>
      <c r="D96" s="104">
        <f t="shared" ref="D96:D98" si="13">B96*C96</f>
        <v>0</v>
      </c>
      <c r="E96" s="47" t="s">
        <v>148</v>
      </c>
      <c r="F96" s="35"/>
    </row>
    <row r="97" spans="1:6" customFormat="1" ht="15" outlineLevel="1">
      <c r="A97" s="233" t="s">
        <v>130</v>
      </c>
      <c r="B97" s="103"/>
      <c r="C97" s="88">
        <v>1</v>
      </c>
      <c r="D97" s="104">
        <f t="shared" si="13"/>
        <v>0</v>
      </c>
      <c r="E97" s="47" t="s">
        <v>148</v>
      </c>
      <c r="F97" s="35"/>
    </row>
    <row r="98" spans="1:6" customFormat="1" ht="15" outlineLevel="1">
      <c r="A98" s="234" t="s">
        <v>152</v>
      </c>
      <c r="B98" s="189"/>
      <c r="C98" s="190">
        <v>1</v>
      </c>
      <c r="D98" s="191">
        <f t="shared" si="13"/>
        <v>0</v>
      </c>
      <c r="E98" s="47" t="s">
        <v>148</v>
      </c>
      <c r="F98" s="35" t="s">
        <v>56</v>
      </c>
    </row>
    <row r="99" spans="1:6" customFormat="1" ht="15" outlineLevel="1">
      <c r="A99" s="234" t="s">
        <v>153</v>
      </c>
      <c r="B99" s="189"/>
      <c r="C99" s="190">
        <v>5</v>
      </c>
      <c r="D99" s="191">
        <f t="shared" ref="D99" si="14">B99*C99</f>
        <v>0</v>
      </c>
      <c r="E99" s="47" t="s">
        <v>148</v>
      </c>
      <c r="F99" s="35" t="s">
        <v>56</v>
      </c>
    </row>
    <row r="100" spans="1:6" customFormat="1" ht="16" outlineLevel="1" thickBot="1">
      <c r="A100" s="123" t="s">
        <v>154</v>
      </c>
      <c r="B100" s="99"/>
      <c r="C100" s="118"/>
      <c r="D100" s="100">
        <f>SUMIF(E:E,"P61o",D:D)</f>
        <v>0</v>
      </c>
      <c r="E100" s="35" t="s">
        <v>34</v>
      </c>
      <c r="F100" s="35"/>
    </row>
    <row r="101" spans="1:6" s="78" customFormat="1" ht="15" outlineLevel="1">
      <c r="A101" s="154" t="s">
        <v>155</v>
      </c>
      <c r="B101" s="155"/>
      <c r="C101" s="156"/>
      <c r="D101" s="157"/>
      <c r="E101" s="35"/>
      <c r="F101" s="35"/>
    </row>
    <row r="102" spans="1:6" customFormat="1" ht="15" outlineLevel="1">
      <c r="A102" s="124" t="s">
        <v>156</v>
      </c>
      <c r="B102" s="128"/>
      <c r="C102" s="129">
        <v>500</v>
      </c>
      <c r="D102" s="127">
        <f t="shared" ref="D102:D104" si="15">B102*C102</f>
        <v>0</v>
      </c>
      <c r="E102" s="47" t="s">
        <v>157</v>
      </c>
      <c r="F102" s="44"/>
    </row>
    <row r="103" spans="1:6" s="78" customFormat="1" ht="15" outlineLevel="1">
      <c r="A103" s="234" t="s">
        <v>158</v>
      </c>
      <c r="B103" s="189"/>
      <c r="C103" s="190">
        <v>750</v>
      </c>
      <c r="D103" s="191">
        <f t="shared" si="15"/>
        <v>0</v>
      </c>
      <c r="E103" s="47" t="s">
        <v>157</v>
      </c>
      <c r="F103" s="44" t="s">
        <v>56</v>
      </c>
    </row>
    <row r="104" spans="1:6" customFormat="1" ht="15" outlineLevel="1">
      <c r="A104" s="125" t="s">
        <v>159</v>
      </c>
      <c r="B104" s="128"/>
      <c r="C104" s="129">
        <v>1000</v>
      </c>
      <c r="D104" s="127">
        <f t="shared" si="15"/>
        <v>0</v>
      </c>
      <c r="E104" s="47" t="s">
        <v>157</v>
      </c>
      <c r="F104" s="44"/>
    </row>
    <row r="105" spans="1:6" customFormat="1" ht="15" outlineLevel="1">
      <c r="A105" s="125" t="s">
        <v>160</v>
      </c>
      <c r="B105" s="128"/>
      <c r="C105" s="129">
        <v>750</v>
      </c>
      <c r="D105" s="127">
        <f>B105*C105</f>
        <v>0</v>
      </c>
      <c r="E105" s="42" t="s">
        <v>157</v>
      </c>
      <c r="F105" s="35"/>
    </row>
    <row r="106" spans="1:6" customFormat="1" ht="15" outlineLevel="1">
      <c r="A106" s="233" t="s">
        <v>161</v>
      </c>
      <c r="B106" s="128"/>
      <c r="C106" s="129">
        <v>600</v>
      </c>
      <c r="D106" s="127">
        <f t="shared" ref="D106:D110" si="16">B106*C106</f>
        <v>0</v>
      </c>
      <c r="E106" s="47" t="s">
        <v>157</v>
      </c>
      <c r="F106" s="44"/>
    </row>
    <row r="107" spans="1:6" s="78" customFormat="1" ht="15" outlineLevel="1">
      <c r="A107" s="233" t="s">
        <v>129</v>
      </c>
      <c r="B107" s="103"/>
      <c r="C107" s="88"/>
      <c r="D107" s="104">
        <f t="shared" si="16"/>
        <v>0</v>
      </c>
      <c r="E107" s="47" t="s">
        <v>157</v>
      </c>
      <c r="F107" s="44"/>
    </row>
    <row r="108" spans="1:6" s="78" customFormat="1" ht="15" outlineLevel="1">
      <c r="A108" s="233" t="s">
        <v>130</v>
      </c>
      <c r="B108" s="103"/>
      <c r="C108" s="88">
        <v>1</v>
      </c>
      <c r="D108" s="104">
        <f t="shared" si="16"/>
        <v>0</v>
      </c>
      <c r="E108" s="42" t="s">
        <v>157</v>
      </c>
      <c r="F108" s="35"/>
    </row>
    <row r="109" spans="1:6" s="78" customFormat="1" ht="15" outlineLevel="1">
      <c r="A109" s="234" t="s">
        <v>153</v>
      </c>
      <c r="B109" s="189"/>
      <c r="C109" s="190">
        <v>5</v>
      </c>
      <c r="D109" s="191">
        <f t="shared" si="16"/>
        <v>0</v>
      </c>
      <c r="E109" s="47" t="s">
        <v>157</v>
      </c>
      <c r="F109" s="44" t="s">
        <v>56</v>
      </c>
    </row>
    <row r="110" spans="1:6" s="78" customFormat="1" ht="28" outlineLevel="1">
      <c r="A110" s="234" t="s">
        <v>162</v>
      </c>
      <c r="B110" s="189"/>
      <c r="C110" s="190">
        <v>2</v>
      </c>
      <c r="D110" s="191">
        <f t="shared" si="16"/>
        <v>0</v>
      </c>
      <c r="E110" s="47" t="s">
        <v>157</v>
      </c>
      <c r="F110" s="44" t="s">
        <v>56</v>
      </c>
    </row>
    <row r="111" spans="1:6" customFormat="1" ht="16" outlineLevel="1" thickBot="1">
      <c r="A111" s="123" t="s">
        <v>163</v>
      </c>
      <c r="B111" s="99"/>
      <c r="C111" s="118"/>
      <c r="D111" s="100">
        <f>SUMIF(E:E,"P71o",D:D)</f>
        <v>0</v>
      </c>
      <c r="E111" s="35" t="s">
        <v>34</v>
      </c>
      <c r="F111" s="35"/>
    </row>
    <row r="112" spans="1:6" customFormat="1" ht="15" outlineLevel="1">
      <c r="A112" s="154" t="s">
        <v>164</v>
      </c>
      <c r="B112" s="155"/>
      <c r="C112" s="156"/>
      <c r="D112" s="157"/>
      <c r="E112" s="35"/>
      <c r="F112" s="35"/>
    </row>
    <row r="113" spans="1:6" customFormat="1" ht="15">
      <c r="A113" s="124" t="s">
        <v>165</v>
      </c>
      <c r="B113" s="128"/>
      <c r="C113" s="129">
        <v>500</v>
      </c>
      <c r="D113" s="127">
        <f t="shared" ref="D113:D121" si="17">B113*C113</f>
        <v>0</v>
      </c>
      <c r="E113" s="47" t="s">
        <v>166</v>
      </c>
      <c r="F113" s="44"/>
    </row>
    <row r="114" spans="1:6" customFormat="1" ht="15">
      <c r="A114" s="234" t="s">
        <v>167</v>
      </c>
      <c r="B114" s="189"/>
      <c r="C114" s="190">
        <v>750</v>
      </c>
      <c r="D114" s="191">
        <f>B114*C114</f>
        <v>0</v>
      </c>
      <c r="E114" s="47" t="s">
        <v>166</v>
      </c>
      <c r="F114" s="44" t="s">
        <v>56</v>
      </c>
    </row>
    <row r="115" spans="1:6" customFormat="1" ht="15">
      <c r="A115" s="125" t="s">
        <v>168</v>
      </c>
      <c r="B115" s="128"/>
      <c r="C115" s="129">
        <v>1000</v>
      </c>
      <c r="D115" s="127">
        <f>B115*C115</f>
        <v>0</v>
      </c>
      <c r="E115" s="47" t="s">
        <v>166</v>
      </c>
      <c r="F115" s="44"/>
    </row>
    <row r="116" spans="1:6" s="78" customFormat="1" ht="15">
      <c r="A116" s="126" t="s">
        <v>169</v>
      </c>
      <c r="B116" s="73"/>
      <c r="C116" s="107">
        <v>600</v>
      </c>
      <c r="D116" s="85">
        <f t="shared" si="17"/>
        <v>0</v>
      </c>
      <c r="E116" s="47" t="s">
        <v>166</v>
      </c>
      <c r="F116" s="44"/>
    </row>
    <row r="117" spans="1:6" s="78" customFormat="1" ht="15" outlineLevel="1">
      <c r="A117" s="126" t="s">
        <v>170</v>
      </c>
      <c r="B117" s="73"/>
      <c r="C117" s="107">
        <v>400</v>
      </c>
      <c r="D117" s="85">
        <f t="shared" si="17"/>
        <v>0</v>
      </c>
      <c r="E117" s="47" t="s">
        <v>166</v>
      </c>
      <c r="F117" s="44"/>
    </row>
    <row r="118" spans="1:6" s="78" customFormat="1" ht="15" outlineLevel="1">
      <c r="A118" s="233" t="s">
        <v>129</v>
      </c>
      <c r="B118" s="103"/>
      <c r="C118" s="88"/>
      <c r="D118" s="104">
        <f t="shared" si="17"/>
        <v>0</v>
      </c>
      <c r="E118" s="47" t="s">
        <v>166</v>
      </c>
      <c r="F118" s="44"/>
    </row>
    <row r="119" spans="1:6" s="78" customFormat="1" ht="15" outlineLevel="1">
      <c r="A119" s="233" t="s">
        <v>130</v>
      </c>
      <c r="B119" s="103"/>
      <c r="C119" s="88">
        <v>1</v>
      </c>
      <c r="D119" s="104">
        <f t="shared" si="17"/>
        <v>0</v>
      </c>
      <c r="E119" s="47" t="s">
        <v>166</v>
      </c>
      <c r="F119" s="44"/>
    </row>
    <row r="120" spans="1:6" s="78" customFormat="1" ht="15" outlineLevel="1">
      <c r="A120" s="234" t="s">
        <v>153</v>
      </c>
      <c r="B120" s="189"/>
      <c r="C120" s="190">
        <v>6</v>
      </c>
      <c r="D120" s="191">
        <f t="shared" si="17"/>
        <v>0</v>
      </c>
      <c r="E120" s="47" t="s">
        <v>166</v>
      </c>
      <c r="F120" s="44" t="s">
        <v>56</v>
      </c>
    </row>
    <row r="121" spans="1:6" s="78" customFormat="1" ht="28" outlineLevel="1">
      <c r="A121" s="234" t="s">
        <v>162</v>
      </c>
      <c r="B121" s="189"/>
      <c r="C121" s="190">
        <v>2</v>
      </c>
      <c r="D121" s="191">
        <f t="shared" si="17"/>
        <v>0</v>
      </c>
      <c r="E121" s="47" t="s">
        <v>157</v>
      </c>
      <c r="F121" s="44" t="s">
        <v>56</v>
      </c>
    </row>
    <row r="122" spans="1:6" ht="16" thickBot="1">
      <c r="A122" s="123" t="s">
        <v>171</v>
      </c>
      <c r="B122" s="99"/>
      <c r="C122" s="118"/>
      <c r="D122" s="100">
        <f>SUMIF(E:E,"P81",D:D)</f>
        <v>0</v>
      </c>
      <c r="E122" s="35" t="s">
        <v>34</v>
      </c>
      <c r="F122" s="35"/>
    </row>
    <row r="123" spans="1:6" ht="15">
      <c r="A123" s="154" t="s">
        <v>172</v>
      </c>
      <c r="B123" s="155"/>
      <c r="C123" s="156"/>
      <c r="D123" s="157"/>
      <c r="E123" s="35"/>
      <c r="F123" s="35"/>
    </row>
    <row r="124" spans="1:6" ht="15">
      <c r="A124" s="124" t="s">
        <v>173</v>
      </c>
      <c r="B124" s="128"/>
      <c r="C124" s="129">
        <v>350</v>
      </c>
      <c r="D124" s="127">
        <f t="shared" ref="D124:D131" si="18">B124*C124</f>
        <v>0</v>
      </c>
      <c r="E124" s="42" t="s">
        <v>174</v>
      </c>
      <c r="F124" s="44"/>
    </row>
    <row r="125" spans="1:6" ht="15">
      <c r="A125" s="125" t="s">
        <v>175</v>
      </c>
      <c r="B125" s="128"/>
      <c r="C125" s="129">
        <v>500</v>
      </c>
      <c r="D125" s="127">
        <f t="shared" ref="D125:D126" si="19">B125*C125</f>
        <v>0</v>
      </c>
      <c r="E125" s="42" t="s">
        <v>174</v>
      </c>
      <c r="F125" s="44"/>
    </row>
    <row r="126" spans="1:6" ht="15">
      <c r="A126" s="126" t="s">
        <v>176</v>
      </c>
      <c r="B126" s="73"/>
      <c r="C126" s="107">
        <v>700</v>
      </c>
      <c r="D126" s="85">
        <f t="shared" si="19"/>
        <v>0</v>
      </c>
      <c r="E126" s="42" t="s">
        <v>174</v>
      </c>
      <c r="F126" s="44"/>
    </row>
    <row r="127" spans="1:6" ht="15">
      <c r="A127" s="126" t="s">
        <v>177</v>
      </c>
      <c r="B127" s="73"/>
      <c r="C127" s="107">
        <v>450</v>
      </c>
      <c r="D127" s="85">
        <f t="shared" si="18"/>
        <v>0</v>
      </c>
      <c r="E127" s="42" t="s">
        <v>174</v>
      </c>
      <c r="F127" s="44"/>
    </row>
    <row r="128" spans="1:6" ht="15">
      <c r="A128" s="126" t="s">
        <v>178</v>
      </c>
      <c r="B128" s="73"/>
      <c r="C128" s="107">
        <v>300</v>
      </c>
      <c r="D128" s="85">
        <f t="shared" si="18"/>
        <v>0</v>
      </c>
      <c r="E128" s="42" t="s">
        <v>174</v>
      </c>
      <c r="F128" s="44"/>
    </row>
    <row r="129" spans="1:6" ht="15">
      <c r="A129" s="233" t="s">
        <v>129</v>
      </c>
      <c r="B129" s="103"/>
      <c r="C129" s="88"/>
      <c r="D129" s="104">
        <f t="shared" si="18"/>
        <v>0</v>
      </c>
      <c r="E129" s="42" t="s">
        <v>174</v>
      </c>
      <c r="F129" s="44"/>
    </row>
    <row r="130" spans="1:6" ht="15">
      <c r="A130" s="233" t="s">
        <v>130</v>
      </c>
      <c r="B130" s="103"/>
      <c r="C130" s="88">
        <v>1</v>
      </c>
      <c r="D130" s="104">
        <f t="shared" si="18"/>
        <v>0</v>
      </c>
      <c r="E130" s="42" t="s">
        <v>174</v>
      </c>
      <c r="F130" s="44"/>
    </row>
    <row r="131" spans="1:6" ht="15">
      <c r="A131" s="234" t="s">
        <v>153</v>
      </c>
      <c r="B131" s="189"/>
      <c r="C131" s="190">
        <v>5</v>
      </c>
      <c r="D131" s="191">
        <f t="shared" si="18"/>
        <v>0</v>
      </c>
      <c r="E131" s="42" t="s">
        <v>174</v>
      </c>
      <c r="F131" s="44" t="s">
        <v>56</v>
      </c>
    </row>
    <row r="132" spans="1:6" ht="16" thickBot="1">
      <c r="A132" s="131" t="s">
        <v>179</v>
      </c>
      <c r="B132" s="40"/>
      <c r="C132" s="130"/>
      <c r="D132" s="105">
        <f>SUMIF(E:E,"P91",D:D)</f>
        <v>0</v>
      </c>
      <c r="E132" s="35" t="s">
        <v>34</v>
      </c>
      <c r="F132" s="89"/>
    </row>
    <row r="133" spans="1:6" ht="20">
      <c r="A133" s="54" t="s">
        <v>15</v>
      </c>
      <c r="B133" s="55"/>
      <c r="C133" s="120"/>
      <c r="D133" s="57">
        <f>D135-D134</f>
        <v>0</v>
      </c>
      <c r="E133" s="35"/>
      <c r="F133" s="35"/>
    </row>
    <row r="134" spans="1:6" ht="20">
      <c r="A134" s="58" t="s">
        <v>16</v>
      </c>
      <c r="B134" s="59"/>
      <c r="C134" s="121"/>
      <c r="D134" s="61">
        <f>SUMIF(F:F,"OPT",D:D)</f>
        <v>0</v>
      </c>
      <c r="E134" s="45"/>
      <c r="F134" s="35"/>
    </row>
    <row r="135" spans="1:6" ht="21" thickBot="1">
      <c r="A135" s="62" t="s">
        <v>61</v>
      </c>
      <c r="B135" s="63"/>
      <c r="C135" s="122"/>
      <c r="D135" s="98">
        <f>SUMIF(E:E,"ZS",D:D)</f>
        <v>0</v>
      </c>
      <c r="E135" s="43"/>
      <c r="F135" s="43"/>
    </row>
    <row r="136" spans="1:6">
      <c r="C136" s="235"/>
      <c r="E136" s="43"/>
      <c r="F136" s="43"/>
    </row>
    <row r="138" spans="1:6">
      <c r="D138" s="46"/>
    </row>
  </sheetData>
  <dataConsolidate/>
  <mergeCells count="1">
    <mergeCell ref="B1:D3"/>
  </mergeCells>
  <printOptions horizontalCentered="1" gridLines="1"/>
  <pageMargins left="0.82677165354330717" right="0.82677165354330717" top="0.74803149606299213" bottom="0.74803149606299213" header="0.31496062992125984" footer="0.31496062992125984"/>
  <pageSetup paperSize="9" scale="65" fitToHeight="0" orientation="portrait" r:id="rId1"/>
  <headerFooter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7ee95-51b8-4ec7-a9f8-f4a223d0b6cb">
      <Terms xmlns="http://schemas.microsoft.com/office/infopath/2007/PartnerControls"/>
    </lcf76f155ced4ddcb4097134ff3c332f>
    <TaxCatchAll xmlns="718eccf6-9302-4b3b-a990-755a28e5b6e4" xsi:nil="true"/>
    <SharedWithUsers xmlns="718eccf6-9302-4b3b-a990-755a28e5b6e4">
      <UserInfo>
        <DisplayName>Luca Zercher</DisplayName>
        <AccountId>291</AccountId>
        <AccountType/>
      </UserInfo>
      <UserInfo>
        <DisplayName>Nihal Caglayan</DisplayName>
        <AccountId>39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D472548A9B740B951B187F7D02714" ma:contentTypeVersion="14" ma:contentTypeDescription="Ein neues Dokument erstellen." ma:contentTypeScope="" ma:versionID="e0c025a743dcafc8f025cb7205e6adf2">
  <xsd:schema xmlns:xsd="http://www.w3.org/2001/XMLSchema" xmlns:xs="http://www.w3.org/2001/XMLSchema" xmlns:p="http://schemas.microsoft.com/office/2006/metadata/properties" xmlns:ns2="9437ee95-51b8-4ec7-a9f8-f4a223d0b6cb" xmlns:ns3="718eccf6-9302-4b3b-a990-755a28e5b6e4" targetNamespace="http://schemas.microsoft.com/office/2006/metadata/properties" ma:root="true" ma:fieldsID="232abf4d8b8d3fb3cd14553aac05ad62" ns2:_="" ns3:_="">
    <xsd:import namespace="9437ee95-51b8-4ec7-a9f8-f4a223d0b6cb"/>
    <xsd:import namespace="718eccf6-9302-4b3b-a990-755a28e5b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7ee95-51b8-4ec7-a9f8-f4a223d0b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f2064f61-399d-4255-b88a-57385e39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eccf6-9302-4b3b-a990-755a28e5b6e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1a7fdfa-c50f-41c0-8c69-030d2ab562c6}" ma:internalName="TaxCatchAll" ma:showField="CatchAllData" ma:web="718eccf6-9302-4b3b-a990-755a28e5b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8C3EDC-A212-471A-B4FA-EBF690E4B558}">
  <ds:schemaRefs>
    <ds:schemaRef ds:uri="http://schemas.microsoft.com/office/2006/metadata/properties"/>
    <ds:schemaRef ds:uri="http://schemas.microsoft.com/office/infopath/2007/PartnerControls"/>
    <ds:schemaRef ds:uri="9437ee95-51b8-4ec7-a9f8-f4a223d0b6cb"/>
    <ds:schemaRef ds:uri="718eccf6-9302-4b3b-a990-755a28e5b6e4"/>
  </ds:schemaRefs>
</ds:datastoreItem>
</file>

<file path=customXml/itemProps2.xml><?xml version="1.0" encoding="utf-8"?>
<ds:datastoreItem xmlns:ds="http://schemas.openxmlformats.org/officeDocument/2006/customXml" ds:itemID="{78DA92FC-56C9-451A-AAA1-F22AADFD0A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6196D-12D3-4394-AE7D-AC57F51B9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7ee95-51b8-4ec7-a9f8-f4a223d0b6cb"/>
    <ds:schemaRef ds:uri="718eccf6-9302-4b3b-a990-755a28e5b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Gesamtkostenübersicht</vt:lpstr>
      <vt:lpstr>Gesamtkostenübersicht_Kosten</vt:lpstr>
      <vt:lpstr>Catering Personal</vt:lpstr>
      <vt:lpstr>Catering Ausstattung</vt:lpstr>
      <vt:lpstr>'Catering Ausstattung'!Druckbereich</vt:lpstr>
      <vt:lpstr>'Catering Personal'!Druckbereich</vt:lpstr>
      <vt:lpstr>Gesamtkostenübersicht!Druckbereich</vt:lpstr>
      <vt:lpstr>Gesamtkostenübersicht_Kosten!Druckbereich</vt:lpstr>
      <vt:lpstr>'Catering Ausstattung'!Drucktitel</vt:lpstr>
      <vt:lpstr>'Catering Personal'!Drucktitel</vt:lpstr>
      <vt:lpstr>Gesamtkostenübersicht!Drucktitel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Marc Sinnewe</cp:lastModifiedBy>
  <cp:revision/>
  <dcterms:created xsi:type="dcterms:W3CDTF">2021-05-17T08:18:04Z</dcterms:created>
  <dcterms:modified xsi:type="dcterms:W3CDTF">2026-06-22T13:39:06Z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0x010100947D472548A9B740B951B187F7D02714</vt:lpwstr>
  </property>
  <property fmtid="{D5CDD505-2E9C-101B-9397-08002B2CF9AE}" pid="3" name="Order">
    <vt:r8>6553400</vt:r8>
  </property>
  <property fmtid="{D5CDD505-2E9C-101B-9397-08002B2CF9AE}" pid="4" name="MediaServiceImageTags">
    <vt:lpwstr/>
  </property>
</Properties>
</file>