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allingwallsfoundatio.sharepoint.com/sites/FWGS-FinanceHeadquarter/Freigegebene Dokumente/General/03 Vergaben/06 Öffentliche Ausschreibungen/2025/Summit/Catering-Speisen/1_Unterlagen_2025/Unterlagen Veroeffentlichung/"/>
    </mc:Choice>
  </mc:AlternateContent>
  <xr:revisionPtr revIDLastSave="2842" documentId="8_{FEA61A8F-E1CD-D641-A57F-B27E0B6A92F6}" xr6:coauthVersionLast="47" xr6:coauthVersionMax="47" xr10:uidLastSave="{4AE0638C-6117-8147-A480-A3EFA8C0D987}"/>
  <bookViews>
    <workbookView xWindow="-5920" yWindow="-22540" windowWidth="40960" windowHeight="22540" tabRatio="682" activeTab="1" xr2:uid="{149A9ED3-CBE9-F141-A59B-08953AC6816D}"/>
  </bookViews>
  <sheets>
    <sheet name="Gesamtkostenübersicht" sheetId="14" state="hidden" r:id="rId1"/>
    <sheet name="Gesamtkostenübersicht_Kosten" sheetId="28" r:id="rId2"/>
    <sheet name="Catering Personal" sheetId="26" r:id="rId3"/>
    <sheet name="Catering Ausstattung" sheetId="25" r:id="rId4"/>
  </sheets>
  <definedNames>
    <definedName name="_xlnm.Print_Area" localSheetId="3">'Catering Ausstattung'!$A$1:$D$112</definedName>
    <definedName name="_xlnm.Print_Area" localSheetId="2">'Catering Personal'!$A$1:$E$92</definedName>
    <definedName name="_xlnm.Print_Area" localSheetId="0">Gesamtkostenübersicht!$A$1:$D$12</definedName>
    <definedName name="_xlnm.Print_Area" localSheetId="1">Gesamtkostenübersicht_Kosten!$A$1:$B$24</definedName>
    <definedName name="_xlnm.Print_Titles" localSheetId="3">'Catering Ausstattung'!$6:$6</definedName>
    <definedName name="_xlnm.Print_Titles" localSheetId="2">'Catering Personal'!$5:$5</definedName>
    <definedName name="_xlnm.Print_Titles" localSheetId="0">Gesamtkostenübersicht!$5:$5</definedName>
    <definedName name="Z_532318FB_A949_5F4D_9037_94BA342385D2_.wvu.PrintArea" localSheetId="3" hidden="1">'Catering Ausstattung'!$A$1:$C$110</definedName>
    <definedName name="Z_532318FB_A949_5F4D_9037_94BA342385D2_.wvu.PrintArea" localSheetId="2" hidden="1">'Catering Personal'!$A$1:$C$89</definedName>
    <definedName name="Z_532318FB_A949_5F4D_9037_94BA342385D2_.wvu.PrintArea" localSheetId="0" hidden="1">Gesamtkostenübersicht!$A$1:$D$12</definedName>
    <definedName name="Z_532318FB_A949_5F4D_9037_94BA342385D2_.wvu.PrintTitles" localSheetId="3" hidden="1">'Catering Ausstattung'!$6:$6</definedName>
    <definedName name="Z_532318FB_A949_5F4D_9037_94BA342385D2_.wvu.PrintTitles" localSheetId="2" hidden="1">'Catering Personal'!$5:$5</definedName>
    <definedName name="Z_532318FB_A949_5F4D_9037_94BA342385D2_.wvu.PrintTitles" localSheetId="0" hidden="1">Gesamtkostenübersicht!$5:$5</definedName>
    <definedName name="Z_7A9AB5BC_E2D6_4107_A834_9CCF00DA2589_.wvu.PrintTitles" localSheetId="3" hidden="1">'Catering Ausstattung'!$6:$6</definedName>
    <definedName name="Z_7A9AB5BC_E2D6_4107_A834_9CCF00DA2589_.wvu.PrintTitles" localSheetId="2" hidden="1">'Catering Personal'!$5:$5</definedName>
    <definedName name="Z_7A9AB5BC_E2D6_4107_A834_9CCF00DA2589_.wvu.PrintTitles" localSheetId="0" hidden="1">Gesamtkostenübersicht!$5:$5</definedName>
    <definedName name="Z_E6127FC4_6C99_4341_8E4D_FCCF0DC184A7_.wvu.PrintArea" localSheetId="3" hidden="1">'Catering Ausstattung'!$A$1:$C$110</definedName>
    <definedName name="Z_E6127FC4_6C99_4341_8E4D_FCCF0DC184A7_.wvu.PrintArea" localSheetId="2" hidden="1">'Catering Personal'!$A$1:$C$89</definedName>
    <definedName name="Z_E6127FC4_6C99_4341_8E4D_FCCF0DC184A7_.wvu.PrintArea" localSheetId="0" hidden="1">Gesamtkostenübersicht!$A$1:$D$12</definedName>
    <definedName name="Z_E6127FC4_6C99_4341_8E4D_FCCF0DC184A7_.wvu.PrintTitles" localSheetId="3" hidden="1">'Catering Ausstattung'!$6:$6</definedName>
    <definedName name="Z_E6127FC4_6C99_4341_8E4D_FCCF0DC184A7_.wvu.PrintTitles" localSheetId="2" hidden="1">'Catering Personal'!$5:$5</definedName>
    <definedName name="Z_E6127FC4_6C99_4341_8E4D_FCCF0DC184A7_.wvu.PrintTitles" localSheetId="0" hidden="1">Gesamtkostenübersicht!$5:$5</definedName>
    <definedName name="Z_F4829423_E2DE_4715_ABBC_14B9693411CA_.wvu.PrintTitles" localSheetId="3" hidden="1">'Catering Ausstattung'!$6:$6</definedName>
    <definedName name="Z_F4829423_E2DE_4715_ABBC_14B9693411CA_.wvu.PrintTitles" localSheetId="2" hidden="1">'Catering Personal'!$5:$5</definedName>
    <definedName name="Z_F4829423_E2DE_4715_ABBC_14B9693411CA_.wvu.PrintTitles" localSheetId="0" hidden="1">Gesamtkostenübersicht!$5:$5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25" l="1"/>
  <c r="D111" i="25"/>
  <c r="D85" i="25"/>
  <c r="D63" i="25"/>
  <c r="E7" i="26"/>
  <c r="E81" i="26"/>
  <c r="E91" i="26" s="1"/>
  <c r="E82" i="26"/>
  <c r="E83" i="26"/>
  <c r="E84" i="26"/>
  <c r="E59" i="26"/>
  <c r="E58" i="26"/>
  <c r="E57" i="26"/>
  <c r="E60" i="26" s="1"/>
  <c r="E56" i="26"/>
  <c r="E55" i="26"/>
  <c r="E54" i="26"/>
  <c r="E53" i="26"/>
  <c r="E52" i="26"/>
  <c r="E51" i="26"/>
  <c r="E48" i="26"/>
  <c r="E47" i="26"/>
  <c r="E46" i="26"/>
  <c r="E45" i="26"/>
  <c r="E44" i="26"/>
  <c r="E43" i="26"/>
  <c r="E42" i="26"/>
  <c r="E41" i="26"/>
  <c r="E40" i="26"/>
  <c r="E76" i="26"/>
  <c r="E77" i="26" s="1"/>
  <c r="E75" i="26"/>
  <c r="E74" i="26"/>
  <c r="D72" i="25"/>
  <c r="D73" i="25"/>
  <c r="D39" i="25"/>
  <c r="D36" i="25"/>
  <c r="D30" i="25"/>
  <c r="D31" i="25"/>
  <c r="D32" i="25"/>
  <c r="D61" i="25"/>
  <c r="D57" i="25"/>
  <c r="D53" i="25"/>
  <c r="D47" i="25"/>
  <c r="D38" i="25"/>
  <c r="D35" i="25"/>
  <c r="D23" i="25"/>
  <c r="D19" i="25"/>
  <c r="D101" i="25"/>
  <c r="D104" i="25"/>
  <c r="D93" i="25"/>
  <c r="D82" i="25"/>
  <c r="E80" i="26"/>
  <c r="D100" i="25"/>
  <c r="D107" i="25"/>
  <c r="D108" i="25" s="1"/>
  <c r="D78" i="25"/>
  <c r="D84" i="25"/>
  <c r="D80" i="25"/>
  <c r="D79" i="25"/>
  <c r="D74" i="25"/>
  <c r="D62" i="25"/>
  <c r="D34" i="25"/>
  <c r="D29" i="25"/>
  <c r="D48" i="25"/>
  <c r="D46" i="25"/>
  <c r="D102" i="25"/>
  <c r="D58" i="25"/>
  <c r="D56" i="25"/>
  <c r="D91" i="25"/>
  <c r="D54" i="25"/>
  <c r="D52" i="25"/>
  <c r="D81" i="25"/>
  <c r="D42" i="25"/>
  <c r="D41" i="25"/>
  <c r="D25" i="25"/>
  <c r="D24" i="25"/>
  <c r="D22" i="25"/>
  <c r="D20" i="25"/>
  <c r="D18" i="25"/>
  <c r="D17" i="25"/>
  <c r="D16" i="25"/>
  <c r="D14" i="25"/>
  <c r="D13" i="25"/>
  <c r="D12" i="25"/>
  <c r="D11" i="25"/>
  <c r="D10" i="25"/>
  <c r="D60" i="25"/>
  <c r="D89" i="25"/>
  <c r="D99" i="25"/>
  <c r="D98" i="25"/>
  <c r="E71" i="26"/>
  <c r="E70" i="26"/>
  <c r="E69" i="26"/>
  <c r="E68" i="26"/>
  <c r="E67" i="26"/>
  <c r="E66" i="26"/>
  <c r="E65" i="26"/>
  <c r="E64" i="26"/>
  <c r="E63" i="26"/>
  <c r="E62" i="26"/>
  <c r="E87" i="26"/>
  <c r="E86" i="26"/>
  <c r="E85" i="26"/>
  <c r="E79" i="26"/>
  <c r="E37" i="26"/>
  <c r="E36" i="26"/>
  <c r="E35" i="26"/>
  <c r="E34" i="26"/>
  <c r="E33" i="26"/>
  <c r="E32" i="26"/>
  <c r="E31" i="26"/>
  <c r="E30" i="26"/>
  <c r="E29" i="26"/>
  <c r="E26" i="26"/>
  <c r="E25" i="26"/>
  <c r="E24" i="26"/>
  <c r="E23" i="26"/>
  <c r="E22" i="26"/>
  <c r="E21" i="26"/>
  <c r="E20" i="26"/>
  <c r="E19" i="26"/>
  <c r="E16" i="26"/>
  <c r="E15" i="26"/>
  <c r="E14" i="26"/>
  <c r="E13" i="26"/>
  <c r="E12" i="26"/>
  <c r="E11" i="26"/>
  <c r="E10" i="26"/>
  <c r="E9" i="26"/>
  <c r="E8" i="26"/>
  <c r="E90" i="26" l="1"/>
  <c r="B12" i="28" s="1"/>
  <c r="E38" i="26"/>
  <c r="E49" i="26"/>
  <c r="E88" i="26"/>
  <c r="B14" i="28" s="1"/>
  <c r="E72" i="26"/>
  <c r="E17" i="26"/>
  <c r="E27" i="26"/>
  <c r="D49" i="25"/>
  <c r="D43" i="25"/>
  <c r="D26" i="25"/>
  <c r="E92" i="26" l="1"/>
  <c r="D71" i="25"/>
  <c r="D70" i="25"/>
  <c r="D69" i="25"/>
  <c r="D68" i="25"/>
  <c r="D67" i="25"/>
  <c r="D66" i="25"/>
  <c r="D65" i="25"/>
  <c r="D75" i="25" s="1"/>
  <c r="D97" i="25"/>
  <c r="D94" i="25"/>
  <c r="D90" i="25"/>
  <c r="D88" i="25"/>
  <c r="D87" i="25"/>
  <c r="B19" i="28" s="1"/>
  <c r="B23" i="28" s="1"/>
  <c r="B13" i="28" l="1"/>
  <c r="E89" i="26"/>
  <c r="B11" i="28" s="1"/>
  <c r="D105" i="25"/>
  <c r="D110" i="25"/>
  <c r="B17" i="28" s="1"/>
  <c r="B22" i="28" s="1"/>
  <c r="D95" i="25"/>
  <c r="D112" i="25" l="1"/>
  <c r="D7" i="14"/>
  <c r="D8" i="14"/>
  <c r="B18" i="28" l="1"/>
  <c r="D109" i="25"/>
  <c r="C7" i="14"/>
  <c r="C8" i="14"/>
  <c r="C11" i="14" l="1"/>
  <c r="D11" i="14"/>
  <c r="D6" i="14"/>
  <c r="D9" i="14" s="1"/>
  <c r="D12" i="14" l="1"/>
  <c r="B7" i="14"/>
  <c r="B8" i="14"/>
  <c r="B11" i="14" l="1"/>
  <c r="B6" i="14"/>
  <c r="B9" i="14" s="1"/>
  <c r="B12" i="14" l="1"/>
  <c r="C6" i="14"/>
  <c r="C9" i="14" s="1"/>
  <c r="C12" i="14" s="1"/>
  <c r="D3" i="14" l="1"/>
  <c r="B16" i="28" l="1"/>
  <c r="B21" i="28" s="1"/>
  <c r="B24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tc={B270FDBC-17C3-2245-8CD8-E66A84725994}</author>
  </authors>
  <commentList>
    <comment ref="A73" authorId="0" shapeId="0" xr:uid="{B270FDBC-17C3-2245-8CD8-E66A8472599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[Tasks]
An diesem Kommentar ist eine Aufgabe verankert, die in Ihrem Client nicht angezeigt werden kann.
Kommentar:
    @Marc Sinnewe hier ist ein komplett neuer Abschnitt Optional drin bitte in Formel Summe Optional integrieren. </t>
      </text>
    </comment>
  </commentList>
</comments>
</file>

<file path=xl/sharedStrings.xml><?xml version="1.0" encoding="utf-8"?>
<sst xmlns="http://schemas.openxmlformats.org/spreadsheetml/2006/main" count="379" uniqueCount="160">
  <si>
    <t>Kostenübersicht</t>
  </si>
  <si>
    <t>Gesamtsumme:</t>
  </si>
  <si>
    <t>Tag</t>
  </si>
  <si>
    <t>07.11.22
(Lab, Venture Engage)</t>
  </si>
  <si>
    <t>08.11.22
(Circle)</t>
  </si>
  <si>
    <t>09.11.22
(Breakthrough Day)</t>
  </si>
  <si>
    <t xml:space="preserve">Agenturleistung </t>
  </si>
  <si>
    <t>Gästemangement</t>
  </si>
  <si>
    <t>Grafik &amp; Produktion</t>
  </si>
  <si>
    <t xml:space="preserve">Gesamt </t>
  </si>
  <si>
    <t xml:space="preserve">Ergänzungsanfrage (optional) </t>
  </si>
  <si>
    <t>Gesamt inkl. Ergänzungsanfrage</t>
  </si>
  <si>
    <r>
      <rPr>
        <b/>
        <sz val="14"/>
        <color rgb="FF000000"/>
        <rFont val="DINOT"/>
      </rPr>
      <t xml:space="preserve">Bitte lediglich die Nebenkostenpauschale hier eingetragen. </t>
    </r>
    <r>
      <rPr>
        <sz val="14"/>
        <color rgb="FF000000"/>
        <rFont val="DINOT"/>
      </rPr>
      <t>Die Summen ziehen sich automatisch aus den Tabs "Personal Catering" und "Catering Ausstattung"</t>
    </r>
  </si>
  <si>
    <t>Gesamtkosten Catering 2025</t>
  </si>
  <si>
    <t>PERSONAL</t>
  </si>
  <si>
    <t>GESAMTSUMME ohne optionale Leistungen</t>
  </si>
  <si>
    <t>optionale Leistungen</t>
  </si>
  <si>
    <t>GESAMTSUMME inkl. optionaler Leistungen</t>
  </si>
  <si>
    <t>OPTIONAL: Personal für den zusätzlichen 6.11.</t>
  </si>
  <si>
    <t>AUSSTATTUNG</t>
  </si>
  <si>
    <t xml:space="preserve">OPTIONAL: Ausstattung für den zusätzlichen Eventtag am 6.11. </t>
  </si>
  <si>
    <t>NEBENKOSTENPAUSCHALE</t>
  </si>
  <si>
    <t>Bitte Nebenkostenpauschale eintragen</t>
  </si>
  <si>
    <t>GESAMTSUMME
inkl. optionaler Leistungen &amp; Nebenkostenpauschale</t>
  </si>
  <si>
    <r>
      <rPr>
        <sz val="11"/>
        <color rgb="FF000000"/>
        <rFont val="DINOT"/>
      </rPr>
      <t xml:space="preserve">Übersicht Personal Catering für Falling Walls Science Summit für Falling Walls Lab, Venture, Engage, Circle und Breakthroughs 2025 
</t>
    </r>
    <r>
      <rPr>
        <b/>
        <sz val="11"/>
        <color rgb="FF000000"/>
        <rFont val="DINOT"/>
      </rPr>
      <t xml:space="preserve">(alle Preise sind in € netto anzugeben) </t>
    </r>
  </si>
  <si>
    <t>Leistungsverzeichnis Personal Catering 2025</t>
  </si>
  <si>
    <t>Personal Catering</t>
  </si>
  <si>
    <t>Tagessatz (10 Std.)</t>
  </si>
  <si>
    <t>Personenzahl</t>
  </si>
  <si>
    <t>Anzahl Tage</t>
  </si>
  <si>
    <t>Summe</t>
  </si>
  <si>
    <t>bspw. Projektleiter (Beispiel kann überschrieben werden)</t>
  </si>
  <si>
    <t>K1</t>
  </si>
  <si>
    <t>bspw. Chef de Cuisine (Beispiel kann überschrieben werden)</t>
  </si>
  <si>
    <t>ZWISCHENSUMME Konzeption und Projektmanagement</t>
  </si>
  <si>
    <t>ZS</t>
  </si>
  <si>
    <t>Aufbau (4.-6.11.25)</t>
  </si>
  <si>
    <t>A2</t>
  </si>
  <si>
    <t>ZWISCHENSUMME Aufbau</t>
  </si>
  <si>
    <t>Abbau (9.-10.11.25)</t>
  </si>
  <si>
    <t>A4</t>
  </si>
  <si>
    <t>ZWISCHENSUMME Abbau</t>
  </si>
  <si>
    <t>O6</t>
  </si>
  <si>
    <t>GESAMTSUMME aller Tage inkl. optionaler Leistungen</t>
  </si>
  <si>
    <r>
      <rPr>
        <sz val="11"/>
        <color rgb="FF000000"/>
        <rFont val="DINOT"/>
      </rPr>
      <t>Übersicht Catering für Falling Walls Science Summit für Falling Walls Lab, Venture, Engage, Circle und Breakthroughs 2025</t>
    </r>
    <r>
      <rPr>
        <b/>
        <sz val="11"/>
        <color rgb="FF000000"/>
        <rFont val="DINOT"/>
      </rPr>
      <t xml:space="preserve"> 
(alle Preise sind in € netto anzugeben) </t>
    </r>
  </si>
  <si>
    <t>Stückpreis</t>
  </si>
  <si>
    <t>GÄSTEBEREICHE</t>
  </si>
  <si>
    <t xml:space="preserve">2.1  Haupt-Catering Bereiche mit Ausgabestationen </t>
  </si>
  <si>
    <t xml:space="preserve">Almaty/Goodall  </t>
  </si>
  <si>
    <r>
      <t>Optional: Buffetmobiliar für 4 Ausgabeflächen [insgesamt ca. 22m]</t>
    </r>
    <r>
      <rPr>
        <sz val="10"/>
        <rFont val="DINOT"/>
      </rPr>
      <t> </t>
    </r>
  </si>
  <si>
    <t>HC</t>
  </si>
  <si>
    <t>OPT</t>
  </si>
  <si>
    <r>
      <t>Optional: 1 Bar [Gesamtfläche ca. 4 m]</t>
    </r>
    <r>
      <rPr>
        <i/>
        <sz val="10"/>
        <rFont val="DINOT"/>
      </rPr>
      <t> </t>
    </r>
  </si>
  <si>
    <r>
      <t>Optional: 3 Speisenregale [ca. 1,2x2 m)</t>
    </r>
    <r>
      <rPr>
        <i/>
        <sz val="10"/>
        <rFont val="DINOT"/>
      </rPr>
      <t> </t>
    </r>
  </si>
  <si>
    <t>Foyer Kiew &amp; 1. Teil Chisinau/Lovelace </t>
  </si>
  <si>
    <r>
      <rPr>
        <i/>
        <sz val="10"/>
        <color rgb="FF000000"/>
        <rFont val="DINOT"/>
      </rPr>
      <t>Optional: 2 Bars [Gesamtfläche ca. 4m) </t>
    </r>
    <r>
      <rPr>
        <sz val="10"/>
        <color rgb="FF000000"/>
        <rFont val="DINOT"/>
      </rPr>
      <t> </t>
    </r>
  </si>
  <si>
    <r>
      <rPr>
        <i/>
        <sz val="10"/>
        <color rgb="FF000000"/>
        <rFont val="DINOT"/>
      </rPr>
      <t>Optional: 2 Speisenregale [ca. 1,2x2 m)</t>
    </r>
    <r>
      <rPr>
        <sz val="10"/>
        <color rgb="FF000000"/>
        <rFont val="DINOT"/>
      </rPr>
      <t> </t>
    </r>
  </si>
  <si>
    <t>Club/Ann Jackson </t>
  </si>
  <si>
    <r>
      <t>Optional: Buffetmobiliar für 1 Ausgabeflächen (insgesamt ca. 2,5 m)</t>
    </r>
    <r>
      <rPr>
        <sz val="10"/>
        <rFont val="DINOT"/>
      </rPr>
      <t> </t>
    </r>
  </si>
  <si>
    <t>ZWISCHENSUMME Haupt-Catering</t>
  </si>
  <si>
    <r>
      <t>2</t>
    </r>
    <r>
      <rPr>
        <b/>
        <sz val="10"/>
        <color theme="0"/>
        <rFont val="DINOT-Bold"/>
      </rPr>
      <t>.2 Lounges – Orte mit Speiseregalen</t>
    </r>
    <r>
      <rPr>
        <sz val="10"/>
        <color theme="0"/>
        <rFont val="DINOT-Bold"/>
      </rPr>
      <t> </t>
    </r>
  </si>
  <si>
    <t>Duschanbe/Pasteur </t>
  </si>
  <si>
    <t>Optional: 1 Bar [Gesamtfläche ca. 2 m]  </t>
  </si>
  <si>
    <t>L</t>
  </si>
  <si>
    <t>Chisinau 2/Hopper </t>
  </si>
  <si>
    <r>
      <t xml:space="preserve">Optional: 1 Espressomaschine </t>
    </r>
    <r>
      <rPr>
        <i/>
        <sz val="10"/>
        <color rgb="FF1E1F21"/>
        <rFont val="DINOT"/>
      </rPr>
      <t>(inkl. Logistik, Kaffee und Personal)</t>
    </r>
    <r>
      <rPr>
        <sz val="10"/>
        <color rgb="FF1E1F21"/>
        <rFont val="DINOT"/>
      </rPr>
      <t> </t>
    </r>
  </si>
  <si>
    <t>Taschkent/Foyer Bischkek/Elion </t>
  </si>
  <si>
    <t>ZWISCHENSUMME Lounges</t>
  </si>
  <si>
    <t>2.3 Weitere Gästebereiche – keine reguläre Speisenausgabe</t>
  </si>
  <si>
    <t>Chisinau 3/Röntgen </t>
  </si>
  <si>
    <t>WG</t>
  </si>
  <si>
    <t>Foyer Tiflis/Darwin </t>
  </si>
  <si>
    <r>
      <t>Optional: 1 Buffetfläche (ca. 1,2 ml)</t>
    </r>
    <r>
      <rPr>
        <sz val="10"/>
        <rFont val="DINOT"/>
      </rPr>
      <t> </t>
    </r>
  </si>
  <si>
    <t>ZWISCHENSUMME Weitere Gästebereiche</t>
  </si>
  <si>
    <t>2.4 Snackbereiche</t>
  </si>
  <si>
    <t>SB</t>
  </si>
  <si>
    <t xml:space="preserve">Riga/Newton </t>
  </si>
  <si>
    <t xml:space="preserve">Vilnius/Darwin </t>
  </si>
  <si>
    <r>
      <rPr>
        <i/>
        <sz val="10"/>
        <color rgb="FF000000"/>
        <rFont val="DINOT"/>
      </rPr>
      <t xml:space="preserve">Optional: 1 Espressomaschine </t>
    </r>
    <r>
      <rPr>
        <i/>
        <sz val="10"/>
        <color rgb="FF1E1F21"/>
        <rFont val="DINOT"/>
      </rPr>
      <t xml:space="preserve">(inkl. Logistik, Kaffee und Personal) </t>
    </r>
  </si>
  <si>
    <t>Elion/Bischkek</t>
  </si>
  <si>
    <r>
      <rPr>
        <i/>
        <sz val="10"/>
        <color rgb="FF000000"/>
        <rFont val="DINOT"/>
      </rPr>
      <t>Optional: 2 Buffetflächen (je ca. 1,2 ml)</t>
    </r>
    <r>
      <rPr>
        <sz val="10"/>
        <color rgb="FF000000"/>
        <rFont val="DINOT"/>
      </rPr>
      <t> </t>
    </r>
  </si>
  <si>
    <r>
      <rPr>
        <i/>
        <sz val="10"/>
        <color rgb="FF000000"/>
        <rFont val="DINOT"/>
      </rPr>
      <t xml:space="preserve">Optional: 2 Espressomaschinen </t>
    </r>
    <r>
      <rPr>
        <i/>
        <sz val="10"/>
        <color rgb="FF1E1F21"/>
        <rFont val="DINOT"/>
      </rPr>
      <t>(inkl. Logistik, Kaffee und Personal) </t>
    </r>
  </si>
  <si>
    <t>Zwischensumme Snackbereiche</t>
  </si>
  <si>
    <t>2.5 Sputnik: Crew Catering</t>
  </si>
  <si>
    <t>4.11. | Pauschale: Mittagessen, Abendessen</t>
  </si>
  <si>
    <t>CC</t>
  </si>
  <si>
    <t>5.11. | Pauschale: Frühstück, Mittagessen, Abendessen</t>
  </si>
  <si>
    <t>6.11. | Pauschale: Frühstück, Mittagessen, Abendessen</t>
  </si>
  <si>
    <t>7.11. | Pauschale: Frühstück, Mittagessen, Abendessen</t>
  </si>
  <si>
    <t>8.11. | Pauschale: Frühstück, Mittagessen, Abendessen</t>
  </si>
  <si>
    <t>9.11. | Pauschale: Frühstück, Mittagessen, Abendessen</t>
  </si>
  <si>
    <t>10.11. | Pauschale: Frühstück, Mittagessen</t>
  </si>
  <si>
    <t xml:space="preserve">Optional: 1 Kaffeevollautomat (inkl. Logistik, Kaffee, Hafermilch und Personal) </t>
  </si>
  <si>
    <t>Zwischensumme Crew Catering</t>
  </si>
  <si>
    <t xml:space="preserve">3 Gäste-Catering </t>
  </si>
  <si>
    <t>3.1 Pauschalen 7.11.</t>
  </si>
  <si>
    <t>8.00 – 9.00 Uhr Akkreditierung/Frühstückssnacks</t>
  </si>
  <si>
    <t>P71o</t>
  </si>
  <si>
    <t xml:space="preserve">11.00 – 11.30 Uhr Vormittagspause </t>
  </si>
  <si>
    <t>13.00 – 14.00 Uhr Mittagspause</t>
  </si>
  <si>
    <t xml:space="preserve">Optional: Zwischensumme Pauschalen 7.11. </t>
  </si>
  <si>
    <t>3.2 Pauschalen 8.11.</t>
  </si>
  <si>
    <t xml:space="preserve"> 8.00 – 9.00 Uhr Akkreditierung/Frühstückssnacks</t>
  </si>
  <si>
    <t>P81</t>
  </si>
  <si>
    <t>15.00 -17.30 Uhr Blechkuchen</t>
  </si>
  <si>
    <t xml:space="preserve">Zwischensumme Pauschalen 8.11. </t>
  </si>
  <si>
    <t>3.3 Pauschalen 9.11.</t>
  </si>
  <si>
    <t>P91</t>
  </si>
  <si>
    <t>10.30 – 11.30 Uhr Vormittagspause</t>
  </si>
  <si>
    <t>13.00 – 14.00 Uhr Mittagspause</t>
  </si>
  <si>
    <t>15.30 – 16.30 Uhr Nachmittagssnack</t>
  </si>
  <si>
    <t>18.00 - 19.00 Uhr Abendveranstaltung | Almaty</t>
  </si>
  <si>
    <t>Zwischensumme Pauschalen 9.11.</t>
  </si>
  <si>
    <r>
      <t xml:space="preserve">Optional: 1 Kaffeevollautomat </t>
    </r>
    <r>
      <rPr>
        <i/>
        <sz val="10"/>
        <color rgb="FF1E1F21"/>
        <rFont val="DINOT"/>
      </rPr>
      <t>(inkl. Logistik, Kaffee, Hafermilch)</t>
    </r>
    <r>
      <rPr>
        <sz val="10"/>
        <color rgb="FF1E1F21"/>
        <rFont val="DINOT"/>
      </rPr>
      <t> </t>
    </r>
  </si>
  <si>
    <t xml:space="preserve">OPTIONAL: Ausstattung für den zusätzlichen Eventtag inkl. 6.11. </t>
  </si>
  <si>
    <t>Optional: 6 Kühlschränke Glasfront</t>
  </si>
  <si>
    <t xml:space="preserve">Optional: Buffetmobiliar für 1 Ausgabefläche [insgesamt ca. 6 m]  </t>
  </si>
  <si>
    <t>Optional: 3 Kühlschränke Glasfront</t>
  </si>
  <si>
    <t>Optional : 1 Kaffeevollautomat (inkl. Logistik, Kaffee, Hafermilch) </t>
  </si>
  <si>
    <t>Optional: 1 Speisenregal [ca. 1,2x2 m) </t>
  </si>
  <si>
    <t>Optional: 1 Kühlschrank Glasfront</t>
  </si>
  <si>
    <t>Optional: 1 Kaffeevollautomat (inkl. Logistik, Kaffee, Hafermilch) </t>
  </si>
  <si>
    <t>Optional: 1 Kaffeevollautomat: (inkl. Logistik, Kaffee, Hafermilch) </t>
  </si>
  <si>
    <t>Optional: 1 Espressomaschine (inkl. Logistik, Kaffee und Personal) </t>
  </si>
  <si>
    <t>Optional: 1 Buffetfläche (ca. 1 m)</t>
  </si>
  <si>
    <t>Optional: 2 Speisenregale [ca. 1,2x2 m) </t>
  </si>
  <si>
    <t>Optional: 1 Buffetfläche (ca. 1,2 m) </t>
  </si>
  <si>
    <r>
      <t xml:space="preserve">Optional: 1 Espressomaschine </t>
    </r>
    <r>
      <rPr>
        <i/>
        <sz val="10"/>
        <color rgb="FF1E1F21"/>
        <rFont val="DINOT"/>
      </rPr>
      <t>(inkl. Logistik, Kaffee ) </t>
    </r>
  </si>
  <si>
    <r>
      <t xml:space="preserve">Optional:1 Kaffeevollautomat: 1 </t>
    </r>
    <r>
      <rPr>
        <i/>
        <sz val="10"/>
        <color rgb="FF1E1F21"/>
        <rFont val="DINOT"/>
      </rPr>
      <t>(inkl. Logistik, Kaffee, Hafermilch)</t>
    </r>
    <r>
      <rPr>
        <sz val="10"/>
        <color rgb="FF1E1F21"/>
        <rFont val="DINOT"/>
      </rPr>
      <t> </t>
    </r>
  </si>
  <si>
    <t>Optional: 2 Kühlschränke Glasfront</t>
  </si>
  <si>
    <t>Leistungsverzeichnis Catering Ausstattung &amp; Speisen 2025</t>
  </si>
  <si>
    <t>18.30 - 21.00 Uhr Abendveranstaltung EG</t>
  </si>
  <si>
    <t>11.30 – 14.30 Uhr Mittagspause (unterschiedliche Pausen, Mittagsangebot über kompletten Zeitraum)</t>
  </si>
  <si>
    <t>18.00 - 21.00 Uhr Abendveranstaltung KG, EG, OG</t>
  </si>
  <si>
    <t>OPTIONAL: Verlängerung Speisen bis 22.00 Uhr</t>
  </si>
  <si>
    <t>Obstkorb</t>
  </si>
  <si>
    <t>Zwischensumme Zusätzlicher Eventtag inkl. 6.11.</t>
  </si>
  <si>
    <t>Logistikpauschale</t>
  </si>
  <si>
    <t>Geschirrpauschale (Menge eintragen)</t>
  </si>
  <si>
    <t xml:space="preserve">OPTIONAL: Personal für den zusätzlichen Eventtag inkl. 6.11. </t>
  </si>
  <si>
    <t>ZWISCHENSUMME OPTIONAL: Personal für den zusätzlichen Evevnttag inkl. 6.11.</t>
  </si>
  <si>
    <t>OPTIONAL: Personal für die Versorgung der Kaffeemaschinen im ganzen Haus</t>
  </si>
  <si>
    <t>ZWISCHENSUMME OPTIONAL: Personal Kaffee</t>
  </si>
  <si>
    <t>7.11.</t>
  </si>
  <si>
    <t>8.11.</t>
  </si>
  <si>
    <t>9.11.</t>
  </si>
  <si>
    <t>Konzeption, Projektmanagement und Nachbereitung (01.06.-15.11.25)</t>
  </si>
  <si>
    <t>Durchführung (7.11.25)</t>
  </si>
  <si>
    <t>Durchführung (8.11.25)</t>
  </si>
  <si>
    <t>Durchführung (9.11.25)</t>
  </si>
  <si>
    <t>ZWISCHENSUMME Durchführung 9.11.</t>
  </si>
  <si>
    <t>ZWISCHENSUMME Durchführung 8.11.</t>
  </si>
  <si>
    <t>ZWISCHENSUMME Durchführung 7.11.</t>
  </si>
  <si>
    <t>Anzahl/PAX</t>
  </si>
  <si>
    <t>D31</t>
  </si>
  <si>
    <t>D32</t>
  </si>
  <si>
    <t>D33</t>
  </si>
  <si>
    <t>O5</t>
  </si>
  <si>
    <t>optionaler zusätzlicher Eventtag (06.11.)</t>
  </si>
  <si>
    <t>OPTZ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</si>
</sst>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65">
    <font>
      <sz val="10"/>
      <name val="Verdana"/>
      <family val="2"/>
    </font>
    <font>
      <sz val="12"/>
      <color theme="1"/>
      <name val="Calibri"/>
      <family val="2"/>
      <scheme val="minor"/>
    </font>
    <font>
      <sz val="10"/>
      <name val="DINOT"/>
      <family val="2"/>
    </font>
    <font>
      <b/>
      <sz val="10"/>
      <name val="DINOT"/>
      <family val="2"/>
    </font>
    <font>
      <sz val="11"/>
      <name val="DINOT"/>
      <family val="2"/>
    </font>
    <font>
      <sz val="10"/>
      <name val="Verdana"/>
      <family val="2"/>
    </font>
    <font>
      <sz val="8"/>
      <name val="Verdana"/>
      <family val="2"/>
    </font>
    <font>
      <sz val="11"/>
      <color rgb="FF000000"/>
      <name val="DINOT"/>
      <family val="2"/>
    </font>
    <font>
      <sz val="11"/>
      <color theme="1"/>
      <name val="DINOT"/>
      <family val="2"/>
    </font>
    <font>
      <b/>
      <sz val="12"/>
      <color rgb="FF8A7768"/>
      <name val="DINOT"/>
      <family val="2"/>
    </font>
    <font>
      <b/>
      <sz val="11"/>
      <color rgb="FF8A7768"/>
      <name val="DINOT"/>
      <family val="2"/>
    </font>
    <font>
      <b/>
      <sz val="11"/>
      <color theme="0"/>
      <name val="DINOT"/>
      <family val="2"/>
    </font>
    <font>
      <b/>
      <sz val="14"/>
      <color theme="0"/>
      <name val="DINOT"/>
      <family val="2"/>
    </font>
    <font>
      <b/>
      <sz val="14"/>
      <color rgb="FF89786A"/>
      <name val="DINOT"/>
      <family val="2"/>
    </font>
    <font>
      <sz val="14"/>
      <color theme="0"/>
      <name val="DINOT"/>
      <family val="2"/>
    </font>
    <font>
      <sz val="11"/>
      <color rgb="FF8A7768"/>
      <name val="DINOT"/>
      <family val="2"/>
    </font>
    <font>
      <b/>
      <sz val="14"/>
      <name val="DINOT"/>
      <family val="2"/>
    </font>
    <font>
      <i/>
      <sz val="11"/>
      <name val="DINOT"/>
      <family val="2"/>
    </font>
    <font>
      <i/>
      <sz val="11"/>
      <color rgb="FF000000"/>
      <name val="DINOT"/>
      <family val="2"/>
    </font>
    <font>
      <i/>
      <sz val="14"/>
      <name val="DINOT"/>
      <family val="2"/>
    </font>
    <font>
      <b/>
      <sz val="10"/>
      <color theme="4" tint="-0.249977111117893"/>
      <name val="DINOT"/>
      <family val="2"/>
    </font>
    <font>
      <sz val="10"/>
      <color theme="4" tint="-0.249977111117893"/>
      <name val="Verdana"/>
      <family val="2"/>
    </font>
    <font>
      <sz val="10"/>
      <color theme="4" tint="-0.249977111117893"/>
      <name val="DINOT"/>
      <family val="2"/>
    </font>
    <font>
      <b/>
      <sz val="14"/>
      <color rgb="FF000000"/>
      <name val="DINOT"/>
      <family val="2"/>
    </font>
    <font>
      <i/>
      <sz val="10"/>
      <name val="DINOT"/>
      <family val="2"/>
    </font>
    <font>
      <sz val="14"/>
      <name val="DINOT"/>
      <family val="2"/>
    </font>
    <font>
      <b/>
      <sz val="11"/>
      <color rgb="FFC00000"/>
      <name val="DINOT"/>
      <family val="2"/>
    </font>
    <font>
      <b/>
      <sz val="10"/>
      <color theme="0"/>
      <name val="DINOT"/>
      <family val="2"/>
    </font>
    <font>
      <b/>
      <sz val="16"/>
      <name val="DINOT"/>
      <family val="2"/>
    </font>
    <font>
      <i/>
      <sz val="10"/>
      <name val="Verdana"/>
      <family val="2"/>
    </font>
    <font>
      <i/>
      <sz val="10"/>
      <color theme="4" tint="-0.249977111117893"/>
      <name val="Verdana"/>
      <family val="2"/>
    </font>
    <font>
      <b/>
      <i/>
      <sz val="11"/>
      <color rgb="FF8A7768"/>
      <name val="DINOT"/>
      <family val="2"/>
    </font>
    <font>
      <sz val="11"/>
      <color theme="0"/>
      <name val="DINOT"/>
      <family val="2"/>
    </font>
    <font>
      <sz val="11"/>
      <color rgb="FF000000"/>
      <name val="DINOT"/>
    </font>
    <font>
      <b/>
      <sz val="11"/>
      <color rgb="FF000000"/>
      <name val="DINOT"/>
    </font>
    <font>
      <b/>
      <sz val="14"/>
      <color theme="0"/>
      <name val="DINOT"/>
    </font>
    <font>
      <b/>
      <sz val="11"/>
      <color theme="0"/>
      <name val="DINOT"/>
    </font>
    <font>
      <sz val="14"/>
      <color rgb="FF000000"/>
      <name val="DINOT"/>
    </font>
    <font>
      <b/>
      <sz val="14"/>
      <color rgb="FF000000"/>
      <name val="DINOT"/>
    </font>
    <font>
      <sz val="10"/>
      <name val="DINOT"/>
    </font>
    <font>
      <i/>
      <sz val="10"/>
      <name val="DINOT"/>
    </font>
    <font>
      <i/>
      <sz val="10"/>
      <color rgb="FF1E1F21"/>
      <name val="DINOT"/>
    </font>
    <font>
      <sz val="10"/>
      <color rgb="FF1E1F21"/>
      <name val="DINOT"/>
    </font>
    <font>
      <b/>
      <sz val="10"/>
      <color theme="0"/>
      <name val="DINOT-Bold"/>
    </font>
    <font>
      <sz val="10"/>
      <color theme="0"/>
      <name val="DINOT-Bold"/>
    </font>
    <font>
      <b/>
      <sz val="12"/>
      <color theme="0"/>
      <name val="DINOT"/>
      <family val="2"/>
    </font>
    <font>
      <i/>
      <sz val="10"/>
      <color rgb="FF000000"/>
      <name val="DINOT"/>
    </font>
    <font>
      <sz val="10"/>
      <color rgb="FF000000"/>
      <name val="DINOT"/>
    </font>
    <font>
      <i/>
      <sz val="10"/>
      <name val="DINOT"/>
    </font>
    <font>
      <sz val="10"/>
      <color rgb="FFFF0000"/>
      <name val="DINOT-Bold"/>
    </font>
    <font>
      <b/>
      <sz val="11"/>
      <color rgb="FFFF0000"/>
      <name val="DINOT"/>
      <family val="2"/>
    </font>
    <font>
      <sz val="14"/>
      <color rgb="FF000000"/>
      <name val="DINOT"/>
      <family val="2"/>
    </font>
    <font>
      <sz val="14"/>
      <color theme="4" tint="-0.249977111117893"/>
      <name val="Verdana"/>
      <family val="2"/>
    </font>
    <font>
      <sz val="14"/>
      <name val="Verdana"/>
      <family val="2"/>
    </font>
    <font>
      <i/>
      <sz val="11"/>
      <color theme="1"/>
      <name val="DINOT"/>
      <family val="2"/>
    </font>
    <font>
      <i/>
      <sz val="10"/>
      <color rgb="FF000000"/>
      <name val="DINOT"/>
      <family val="2"/>
    </font>
    <font>
      <sz val="11"/>
      <color theme="4" tint="-0.249977111117893"/>
      <name val="Verdana"/>
      <family val="2"/>
    </font>
    <font>
      <i/>
      <sz val="10"/>
      <color theme="0"/>
      <name val="DINOT-Bold"/>
    </font>
    <font>
      <sz val="10"/>
      <color rgb="FF000000"/>
      <name val="DINOT"/>
      <family val="2"/>
    </font>
    <font>
      <sz val="10"/>
      <color rgb="FF000000"/>
      <name val="DINOT-Bold"/>
    </font>
    <font>
      <b/>
      <sz val="10"/>
      <color rgb="FFC00000"/>
      <name val="DINOT"/>
      <family val="2"/>
    </font>
    <font>
      <b/>
      <sz val="11"/>
      <color rgb="FFFFFFFF"/>
      <name val="DINOT-Bold"/>
    </font>
    <font>
      <i/>
      <sz val="10"/>
      <color rgb="FF000000"/>
      <name val="DINOT"/>
    </font>
    <font>
      <sz val="11"/>
      <name val="DINOT"/>
    </font>
    <font>
      <b/>
      <sz val="14"/>
      <color rgb="FF8A7768"/>
      <name val="DINO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4E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A7768"/>
        <bgColor indexed="64"/>
      </patternFill>
    </fill>
    <fill>
      <patternFill patternType="solid">
        <fgColor rgb="FFB09F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3">
    <border>
      <left/>
      <right/>
      <top/>
      <bottom/>
      <diagonal/>
    </border>
    <border>
      <left/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/>
      <right style="dashed">
        <color theme="1" tint="0.499984740745262"/>
      </right>
      <top style="dashed">
        <color rgb="FF808080"/>
      </top>
      <bottom style="medium">
        <color rgb="FFC00000"/>
      </bottom>
      <diagonal/>
    </border>
    <border>
      <left/>
      <right/>
      <top/>
      <bottom style="dashed">
        <color rgb="FF808080"/>
      </bottom>
      <diagonal/>
    </border>
    <border>
      <left/>
      <right/>
      <top style="dashed">
        <color rgb="FF808080"/>
      </top>
      <bottom style="medium">
        <color rgb="FFC00000"/>
      </bottom>
      <diagonal/>
    </border>
    <border>
      <left/>
      <right/>
      <top/>
      <bottom style="thick">
        <color rgb="FF8A7768"/>
      </bottom>
      <diagonal/>
    </border>
    <border>
      <left/>
      <right/>
      <top style="thick">
        <color rgb="FF8A7768"/>
      </top>
      <bottom style="thick">
        <color rgb="FF8A7768"/>
      </bottom>
      <diagonal/>
    </border>
    <border>
      <left style="medium">
        <color rgb="FF8A7768"/>
      </left>
      <right/>
      <top style="medium">
        <color rgb="FF8A7768"/>
      </top>
      <bottom/>
      <diagonal/>
    </border>
    <border>
      <left/>
      <right/>
      <top style="medium">
        <color rgb="FF8A7768"/>
      </top>
      <bottom/>
      <diagonal/>
    </border>
    <border>
      <left/>
      <right style="medium">
        <color rgb="FF8A7768"/>
      </right>
      <top style="medium">
        <color rgb="FF8A7768"/>
      </top>
      <bottom/>
      <diagonal/>
    </border>
    <border>
      <left style="medium">
        <color rgb="FF8A7768"/>
      </left>
      <right/>
      <top/>
      <bottom/>
      <diagonal/>
    </border>
    <border>
      <left/>
      <right style="medium">
        <color rgb="FF8A7768"/>
      </right>
      <top/>
      <bottom/>
      <diagonal/>
    </border>
    <border>
      <left style="medium">
        <color rgb="FF8A7768"/>
      </left>
      <right/>
      <top style="medium">
        <color rgb="FF8A7768"/>
      </top>
      <bottom style="medium">
        <color rgb="FF8A7768"/>
      </bottom>
      <diagonal/>
    </border>
    <border>
      <left style="medium">
        <color rgb="FF8A7768"/>
      </left>
      <right/>
      <top style="thin">
        <color rgb="FF8A7768"/>
      </top>
      <bottom style="thin">
        <color rgb="FF8A7768"/>
      </bottom>
      <diagonal/>
    </border>
    <border>
      <left/>
      <right/>
      <top style="thin">
        <color rgb="FF8A7768"/>
      </top>
      <bottom style="thin">
        <color rgb="FF8A7768"/>
      </bottom>
      <diagonal/>
    </border>
    <border>
      <left/>
      <right style="medium">
        <color rgb="FF8A7768"/>
      </right>
      <top style="thin">
        <color rgb="FF8A7768"/>
      </top>
      <bottom style="thin">
        <color rgb="FF8A7768"/>
      </bottom>
      <diagonal/>
    </border>
    <border>
      <left style="medium">
        <color rgb="FF8A7768"/>
      </left>
      <right/>
      <top/>
      <bottom style="thin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 style="thin">
        <color rgb="FF8A7768"/>
      </bottom>
      <diagonal/>
    </border>
    <border>
      <left style="thin">
        <color rgb="FF8A7768"/>
      </left>
      <right style="medium">
        <color rgb="FF8A7768"/>
      </right>
      <top style="thin">
        <color rgb="FF8A7768"/>
      </top>
      <bottom style="thin">
        <color rgb="FF8A7768"/>
      </bottom>
      <diagonal/>
    </border>
    <border>
      <left style="medium">
        <color rgb="FF8A7768"/>
      </left>
      <right/>
      <top style="thin">
        <color rgb="FF8A7768"/>
      </top>
      <bottom/>
      <diagonal/>
    </border>
    <border>
      <left/>
      <right/>
      <top style="thin">
        <color rgb="FF8A7768"/>
      </top>
      <bottom/>
      <diagonal/>
    </border>
    <border>
      <left/>
      <right style="medium">
        <color rgb="FF8A7768"/>
      </right>
      <top style="thin">
        <color rgb="FF8A7768"/>
      </top>
      <bottom/>
      <diagonal/>
    </border>
    <border>
      <left style="thin">
        <color rgb="FF8A7768"/>
      </left>
      <right style="medium">
        <color rgb="FF8A7768"/>
      </right>
      <top/>
      <bottom style="thin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 style="hair">
        <color rgb="FF8A7768"/>
      </bottom>
      <diagonal/>
    </border>
    <border>
      <left style="thin">
        <color rgb="FF8A7768"/>
      </left>
      <right style="thin">
        <color rgb="FF8A7768"/>
      </right>
      <top style="thin">
        <color rgb="FF8A7768"/>
      </top>
      <bottom style="hair">
        <color rgb="FF8A7768"/>
      </bottom>
      <diagonal/>
    </border>
    <border>
      <left style="thin">
        <color rgb="FF8A7768"/>
      </left>
      <right style="medium">
        <color rgb="FF8A7768"/>
      </right>
      <top style="thin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medium">
        <color rgb="FF8A7768"/>
      </right>
      <top style="hair">
        <color rgb="FF8A7768"/>
      </top>
      <bottom style="hair">
        <color rgb="FF8A7768"/>
      </bottom>
      <diagonal/>
    </border>
    <border>
      <left/>
      <right style="thin">
        <color rgb="FF8A7768"/>
      </right>
      <top style="thin">
        <color rgb="FF8A7768"/>
      </top>
      <bottom style="hair">
        <color rgb="FF8A7768"/>
      </bottom>
      <diagonal/>
    </border>
    <border>
      <left/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thin">
        <color rgb="FF8A7768"/>
      </right>
      <top/>
      <bottom style="hair">
        <color rgb="FF8A7768"/>
      </bottom>
      <diagonal/>
    </border>
    <border>
      <left style="thin">
        <color rgb="FF8A7768"/>
      </left>
      <right style="medium">
        <color rgb="FF8A7768"/>
      </right>
      <top/>
      <bottom style="hair">
        <color rgb="FF8A7768"/>
      </bottom>
      <diagonal/>
    </border>
    <border>
      <left/>
      <right style="medium">
        <color rgb="FF8A7768"/>
      </right>
      <top style="thin">
        <color rgb="FF8A7768"/>
      </top>
      <bottom style="hair">
        <color rgb="FF8A7768"/>
      </bottom>
      <diagonal/>
    </border>
    <border>
      <left/>
      <right style="medium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hair">
        <color rgb="FF8A7768"/>
      </right>
      <top style="thin">
        <color rgb="FF8A7768"/>
      </top>
      <bottom style="hair">
        <color rgb="FF8A7768"/>
      </bottom>
      <diagonal/>
    </border>
    <border>
      <left style="thin">
        <color rgb="FF8A7768"/>
      </left>
      <right style="hair">
        <color rgb="FF8A7768"/>
      </right>
      <top style="hair">
        <color rgb="FF8A7768"/>
      </top>
      <bottom style="hair">
        <color rgb="FF8A7768"/>
      </bottom>
      <diagonal/>
    </border>
    <border>
      <left style="medium">
        <color rgb="FF8A7768"/>
      </left>
      <right/>
      <top/>
      <bottom style="medium">
        <color rgb="FF8A7768"/>
      </bottom>
      <diagonal/>
    </border>
    <border>
      <left/>
      <right/>
      <top/>
      <bottom style="medium">
        <color rgb="FF8A7768"/>
      </bottom>
      <diagonal/>
    </border>
    <border>
      <left/>
      <right style="medium">
        <color rgb="FF8A7768"/>
      </right>
      <top/>
      <bottom style="medium">
        <color rgb="FF8A7768"/>
      </bottom>
      <diagonal/>
    </border>
    <border>
      <left style="thin">
        <color indexed="64"/>
      </left>
      <right style="thin">
        <color indexed="64"/>
      </right>
      <top style="hair">
        <color rgb="FF8A7768"/>
      </top>
      <bottom style="medium">
        <color rgb="FFC00000"/>
      </bottom>
      <diagonal/>
    </border>
    <border>
      <left/>
      <right style="thin">
        <color rgb="FF8A7768"/>
      </right>
      <top style="hair">
        <color rgb="FF8A7768"/>
      </top>
      <bottom style="medium">
        <color rgb="FFC00000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 style="medium">
        <color rgb="FFC00000"/>
      </bottom>
      <diagonal/>
    </border>
    <border>
      <left style="thin">
        <color rgb="FF8A7768"/>
      </left>
      <right style="medium">
        <color rgb="FF8A7768"/>
      </right>
      <top style="hair">
        <color rgb="FF8A7768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8A7768"/>
      </bottom>
      <diagonal/>
    </border>
    <border>
      <left/>
      <right style="medium">
        <color rgb="FF8A7768"/>
      </right>
      <top style="medium">
        <color rgb="FFC00000"/>
      </top>
      <bottom style="thin">
        <color rgb="FF8A7768"/>
      </bottom>
      <diagonal/>
    </border>
    <border>
      <left/>
      <right/>
      <top style="hair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/>
      <bottom style="hair">
        <color rgb="FF8A7768"/>
      </bottom>
      <diagonal/>
    </border>
    <border>
      <left style="medium">
        <color rgb="FF8A7768"/>
      </left>
      <right/>
      <top style="hair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 style="medium">
        <color rgb="FF8A7768"/>
      </bottom>
      <diagonal/>
    </border>
    <border>
      <left style="medium">
        <color rgb="FF8A7768"/>
      </left>
      <right/>
      <top style="medium">
        <color rgb="FF8A7768"/>
      </top>
      <bottom style="hair">
        <color rgb="FF8A7768"/>
      </bottom>
      <diagonal/>
    </border>
    <border>
      <left/>
      <right/>
      <top style="medium">
        <color rgb="FF8A7768"/>
      </top>
      <bottom style="hair">
        <color rgb="FF8A7768"/>
      </bottom>
      <diagonal/>
    </border>
    <border>
      <left/>
      <right style="medium">
        <color rgb="FF8A7768"/>
      </right>
      <top style="medium">
        <color rgb="FF8A7768"/>
      </top>
      <bottom style="hair">
        <color rgb="FF8A7768"/>
      </bottom>
      <diagonal/>
    </border>
    <border>
      <left style="medium">
        <color rgb="FF8A7768"/>
      </left>
      <right/>
      <top style="hair">
        <color rgb="FF8A7768"/>
      </top>
      <bottom style="medium">
        <color rgb="FF8A7768"/>
      </bottom>
      <diagonal/>
    </border>
    <border>
      <left/>
      <right/>
      <top style="hair">
        <color rgb="FF8A7768"/>
      </top>
      <bottom style="medium">
        <color rgb="FF8A7768"/>
      </bottom>
      <diagonal/>
    </border>
    <border>
      <left/>
      <right style="medium">
        <color rgb="FF8A7768"/>
      </right>
      <top style="hair">
        <color rgb="FF8A7768"/>
      </top>
      <bottom style="medium">
        <color rgb="FF8A7768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/>
      <diagonal/>
    </border>
    <border>
      <left style="thin">
        <color rgb="FF8A7768"/>
      </left>
      <right style="thin">
        <color rgb="FF8A7768"/>
      </right>
      <top style="hair">
        <color rgb="FF8A7768"/>
      </top>
      <bottom/>
      <diagonal/>
    </border>
    <border>
      <left style="thin">
        <color rgb="FF8A7768"/>
      </left>
      <right style="medium">
        <color rgb="FF8A7768"/>
      </right>
      <top style="hair">
        <color rgb="FF8A7768"/>
      </top>
      <bottom/>
      <diagonal/>
    </border>
    <border>
      <left style="medium">
        <color rgb="FF8A7768"/>
      </left>
      <right/>
      <top style="medium">
        <color rgb="FFC00000"/>
      </top>
      <bottom style="thin">
        <color rgb="FF8A7768"/>
      </bottom>
      <diagonal/>
    </border>
    <border>
      <left/>
      <right style="thin">
        <color rgb="FF8A7768"/>
      </right>
      <top/>
      <bottom style="medium">
        <color rgb="FFC00000"/>
      </bottom>
      <diagonal/>
    </border>
    <border>
      <left style="thin">
        <color rgb="FF8A7768"/>
      </left>
      <right style="thin">
        <color rgb="FF8A7768"/>
      </right>
      <top/>
      <bottom style="medium">
        <color rgb="FFC00000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medium">
        <color rgb="FF8A7768"/>
      </bottom>
      <diagonal/>
    </border>
    <border>
      <left style="medium">
        <color rgb="FF8A7768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thin">
        <color rgb="FF8A7768"/>
      </left>
      <right style="medium">
        <color rgb="FF8A7768"/>
      </right>
      <top style="medium">
        <color rgb="FF8A7768"/>
      </top>
      <bottom style="thin">
        <color rgb="FF8A7768"/>
      </bottom>
      <diagonal/>
    </border>
    <border>
      <left style="thin">
        <color rgb="FF8A7768"/>
      </left>
      <right style="medium">
        <color rgb="FF8A7768"/>
      </right>
      <top style="thin">
        <color rgb="FF8A7768"/>
      </top>
      <bottom style="medium">
        <color rgb="FF8A7768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rgb="FF8A7768"/>
      </left>
      <right style="medium">
        <color rgb="FF8A7768"/>
      </right>
      <top/>
      <bottom style="medium">
        <color rgb="FFC00000"/>
      </bottom>
      <diagonal/>
    </border>
    <border>
      <left style="thin">
        <color rgb="FF8A7768"/>
      </left>
      <right/>
      <top style="thin">
        <color rgb="FF8A7768"/>
      </top>
      <bottom style="hair">
        <color rgb="FF8A7768"/>
      </bottom>
      <diagonal/>
    </border>
    <border>
      <left style="thin">
        <color rgb="FF8A7768"/>
      </left>
      <right/>
      <top style="hair">
        <color rgb="FF8A7768"/>
      </top>
      <bottom style="hair">
        <color rgb="FF8A7768"/>
      </bottom>
      <diagonal/>
    </border>
    <border>
      <left style="thin">
        <color rgb="FF8A7768"/>
      </left>
      <right/>
      <top style="hair">
        <color rgb="FF8A7768"/>
      </top>
      <bottom/>
      <diagonal/>
    </border>
    <border>
      <left style="thin">
        <color rgb="FF8A7768"/>
      </left>
      <right/>
      <top/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medium">
        <color rgb="FF8A7768"/>
      </top>
      <bottom style="hair">
        <color rgb="FF8A776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A7768"/>
      </right>
      <top/>
      <bottom style="hair">
        <color rgb="FF8A776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8A7768"/>
      </left>
      <right style="dotted">
        <color rgb="FF8A7768"/>
      </right>
      <top style="dotted">
        <color rgb="FF8A7768"/>
      </top>
      <bottom style="medium">
        <color rgb="FFC00000"/>
      </bottom>
      <diagonal/>
    </border>
    <border>
      <left style="dotted">
        <color rgb="FFB09F93"/>
      </left>
      <right style="thin">
        <color indexed="64"/>
      </right>
      <top style="dotted">
        <color rgb="FFB09F93"/>
      </top>
      <bottom style="dotted">
        <color rgb="FFB09F93"/>
      </bottom>
      <diagonal/>
    </border>
    <border>
      <left/>
      <right style="thin">
        <color rgb="FF8A7768"/>
      </right>
      <top style="dotted">
        <color rgb="FFB09F93"/>
      </top>
      <bottom style="dotted">
        <color rgb="FFB09F93"/>
      </bottom>
      <diagonal/>
    </border>
    <border>
      <left style="thin">
        <color rgb="FF8A7768"/>
      </left>
      <right style="thin">
        <color rgb="FF8A7768"/>
      </right>
      <top style="dotted">
        <color rgb="FFB09F93"/>
      </top>
      <bottom style="dotted">
        <color rgb="FFB09F93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thin">
        <color rgb="FF8A7768"/>
      </right>
      <top style="hair">
        <color rgb="FF8A7768"/>
      </top>
      <bottom/>
      <diagonal/>
    </border>
    <border>
      <left/>
      <right style="thin">
        <color rgb="FF8A7768"/>
      </right>
      <top/>
      <bottom/>
      <diagonal/>
    </border>
    <border>
      <left style="thin">
        <color rgb="FF8A7768"/>
      </left>
      <right style="thin">
        <color rgb="FF8A7768"/>
      </right>
      <top/>
      <bottom/>
      <diagonal/>
    </border>
    <border>
      <left style="medium">
        <color rgb="FF8A7768"/>
      </left>
      <right/>
      <top style="hair">
        <color rgb="FF8A7768"/>
      </top>
      <bottom/>
      <diagonal/>
    </border>
    <border>
      <left/>
      <right/>
      <top style="hair">
        <color rgb="FF8A7768"/>
      </top>
      <bottom/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thin">
        <color rgb="FFB09F93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" fillId="0" borderId="0"/>
  </cellStyleXfs>
  <cellXfs count="2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44" fontId="13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justify" vertical="center" shrinkToFit="1"/>
    </xf>
    <xf numFmtId="44" fontId="2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4" fontId="3" fillId="0" borderId="0" xfId="1" applyFont="1" applyBorder="1" applyAlignment="1">
      <alignment horizontal="left" vertical="center" shrinkToFit="1"/>
    </xf>
    <xf numFmtId="0" fontId="14" fillId="5" borderId="0" xfId="0" applyFont="1" applyFill="1" applyAlignment="1">
      <alignment horizontal="left" vertical="center" shrinkToFit="1"/>
    </xf>
    <xf numFmtId="44" fontId="13" fillId="0" borderId="0" xfId="0" applyNumberFormat="1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44" fontId="3" fillId="0" borderId="6" xfId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justify" vertical="center" shrinkToFit="1"/>
    </xf>
    <xf numFmtId="44" fontId="7" fillId="0" borderId="2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44" fontId="7" fillId="0" borderId="3" xfId="0" applyNumberFormat="1" applyFont="1" applyBorder="1" applyAlignment="1">
      <alignment horizontal="right" vertical="center" shrinkToFit="1"/>
    </xf>
    <xf numFmtId="44" fontId="15" fillId="0" borderId="4" xfId="0" applyNumberFormat="1" applyFont="1" applyBorder="1" applyAlignment="1">
      <alignment horizontal="left" vertical="center" shrinkToFit="1"/>
    </xf>
    <xf numFmtId="44" fontId="15" fillId="0" borderId="0" xfId="0" applyNumberFormat="1" applyFont="1" applyAlignment="1">
      <alignment horizontal="left" vertical="center" shrinkToFit="1"/>
    </xf>
    <xf numFmtId="14" fontId="10" fillId="2" borderId="7" xfId="1" applyNumberFormat="1" applyFont="1" applyFill="1" applyBorder="1" applyAlignment="1">
      <alignment horizontal="center" vertical="center" shrinkToFit="1"/>
    </xf>
    <xf numFmtId="164" fontId="7" fillId="0" borderId="2" xfId="0" applyNumberFormat="1" applyFont="1" applyBorder="1" applyAlignment="1">
      <alignment horizontal="right" vertical="center" shrinkToFit="1"/>
    </xf>
    <xf numFmtId="164" fontId="7" fillId="0" borderId="3" xfId="0" applyNumberFormat="1" applyFont="1" applyBorder="1" applyAlignment="1">
      <alignment horizontal="right" vertical="center" shrinkToFit="1"/>
    </xf>
    <xf numFmtId="44" fontId="15" fillId="0" borderId="0" xfId="1" applyFont="1" applyBorder="1" applyAlignment="1">
      <alignment horizontal="left" vertical="center" shrinkToFit="1"/>
    </xf>
    <xf numFmtId="14" fontId="10" fillId="2" borderId="7" xfId="0" applyNumberFormat="1" applyFont="1" applyFill="1" applyBorder="1" applyAlignment="1">
      <alignment horizontal="center" vertical="center" wrapText="1" shrinkToFit="1"/>
    </xf>
    <xf numFmtId="44" fontId="11" fillId="4" borderId="10" xfId="1" applyFont="1" applyFill="1" applyBorder="1" applyAlignment="1" applyProtection="1">
      <alignment horizontal="center" vertical="center" wrapText="1" shrinkToFit="1"/>
    </xf>
    <xf numFmtId="165" fontId="10" fillId="0" borderId="0" xfId="1" applyNumberFormat="1" applyFont="1" applyBorder="1" applyAlignment="1" applyProtection="1">
      <alignment horizontal="left" vertical="center" shrinkToFi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165" fontId="4" fillId="0" borderId="25" xfId="1" applyNumberFormat="1" applyFont="1" applyBorder="1" applyAlignment="1" applyProtection="1">
      <alignment horizontal="right" vertical="center" shrinkToFit="1"/>
      <protection locked="0"/>
    </xf>
    <xf numFmtId="3" fontId="4" fillId="0" borderId="25" xfId="1" applyNumberFormat="1" applyFont="1" applyBorder="1" applyAlignment="1" applyProtection="1">
      <alignment horizontal="right" vertical="center" shrinkToFi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165" fontId="4" fillId="0" borderId="28" xfId="1" applyNumberFormat="1" applyFont="1" applyBorder="1" applyAlignment="1" applyProtection="1">
      <alignment horizontal="right" vertical="center" shrinkToFit="1"/>
      <protection locked="0"/>
    </xf>
    <xf numFmtId="3" fontId="4" fillId="0" borderId="28" xfId="1" applyNumberFormat="1" applyFont="1" applyBorder="1" applyAlignment="1" applyProtection="1">
      <alignment horizontal="right" vertical="center" shrinkToFi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165" fontId="4" fillId="0" borderId="58" xfId="1" applyNumberFormat="1" applyFont="1" applyBorder="1" applyAlignment="1" applyProtection="1">
      <alignment horizontal="right" vertical="center" shrinkToFit="1"/>
      <protection locked="0"/>
    </xf>
    <xf numFmtId="3" fontId="4" fillId="0" borderId="58" xfId="1" applyNumberFormat="1" applyFont="1" applyBorder="1" applyAlignment="1" applyProtection="1">
      <alignment horizontal="right" vertical="center" shrinkToFit="1"/>
      <protection locked="0"/>
    </xf>
    <xf numFmtId="165" fontId="10" fillId="0" borderId="46" xfId="1" applyNumberFormat="1" applyFont="1" applyBorder="1" applyAlignment="1" applyProtection="1">
      <alignment horizontal="right" vertical="center" shrinkToFit="1"/>
    </xf>
    <xf numFmtId="44" fontId="10" fillId="0" borderId="65" xfId="1" applyFont="1" applyBorder="1" applyAlignment="1" applyProtection="1">
      <alignment horizontal="right" vertical="center" shrinkToFit="1"/>
    </xf>
    <xf numFmtId="165" fontId="4" fillId="0" borderId="26" xfId="1" applyNumberFormat="1" applyFont="1" applyBorder="1" applyAlignment="1" applyProtection="1">
      <alignment horizontal="right" vertical="center" shrinkToFit="1"/>
    </xf>
    <xf numFmtId="165" fontId="4" fillId="0" borderId="29" xfId="1" applyNumberFormat="1" applyFont="1" applyBorder="1" applyAlignment="1" applyProtection="1">
      <alignment horizontal="right" vertical="center" shrinkToFit="1"/>
    </xf>
    <xf numFmtId="165" fontId="4" fillId="0" borderId="59" xfId="1" applyNumberFormat="1" applyFont="1" applyBorder="1" applyAlignment="1" applyProtection="1">
      <alignment horizontal="right" vertical="center" shrinkToFit="1"/>
    </xf>
    <xf numFmtId="0" fontId="17" fillId="3" borderId="68" xfId="0" applyFont="1" applyFill="1" applyBorder="1" applyAlignment="1" applyProtection="1">
      <alignment horizontal="left" vertical="center" wrapText="1"/>
      <protection locked="0"/>
    </xf>
    <xf numFmtId="3" fontId="7" fillId="0" borderId="37" xfId="1" applyNumberFormat="1" applyFont="1" applyBorder="1" applyAlignment="1" applyProtection="1">
      <alignment horizontal="right" vertical="center" shrinkToFit="1"/>
      <protection locked="0"/>
    </xf>
    <xf numFmtId="165" fontId="17" fillId="3" borderId="61" xfId="1" applyNumberFormat="1" applyFont="1" applyFill="1" applyBorder="1" applyAlignment="1" applyProtection="1">
      <alignment horizontal="right" vertical="center" shrinkToFit="1"/>
      <protection locked="0"/>
    </xf>
    <xf numFmtId="165" fontId="17" fillId="3" borderId="69" xfId="1" applyNumberFormat="1" applyFont="1" applyFill="1" applyBorder="1" applyAlignment="1" applyProtection="1">
      <alignment horizontal="right" vertical="center" shrinkToFit="1"/>
    </xf>
    <xf numFmtId="3" fontId="4" fillId="0" borderId="70" xfId="1" applyNumberFormat="1" applyFont="1" applyBorder="1" applyAlignment="1" applyProtection="1">
      <alignment horizontal="right" vertical="center" shrinkToFit="1"/>
      <protection locked="0"/>
    </xf>
    <xf numFmtId="3" fontId="4" fillId="0" borderId="71" xfId="1" applyNumberFormat="1" applyFont="1" applyBorder="1" applyAlignment="1" applyProtection="1">
      <alignment horizontal="right" vertical="center" shrinkToFit="1"/>
      <protection locked="0"/>
    </xf>
    <xf numFmtId="3" fontId="4" fillId="0" borderId="72" xfId="1" applyNumberFormat="1" applyFont="1" applyBorder="1" applyAlignment="1" applyProtection="1">
      <alignment horizontal="right" vertical="center" shrinkToFit="1"/>
      <protection locked="0"/>
    </xf>
    <xf numFmtId="165" fontId="4" fillId="0" borderId="42" xfId="1" applyNumberFormat="1" applyFont="1" applyFill="1" applyBorder="1" applyAlignment="1" applyProtection="1">
      <alignment horizontal="right" vertical="center" shrinkToFit="1"/>
      <protection locked="0"/>
    </xf>
    <xf numFmtId="165" fontId="10" fillId="0" borderId="39" xfId="1" applyNumberFormat="1" applyFont="1" applyBorder="1" applyAlignment="1" applyProtection="1">
      <alignment horizontal="left" vertical="center" shrinkToFit="1"/>
    </xf>
    <xf numFmtId="165" fontId="10" fillId="0" borderId="40" xfId="1" applyNumberFormat="1" applyFont="1" applyBorder="1" applyAlignment="1" applyProtection="1">
      <alignment horizontal="right" vertical="center" shrinkToFit="1"/>
    </xf>
    <xf numFmtId="165" fontId="7" fillId="0" borderId="30" xfId="1" applyNumberFormat="1" applyFont="1" applyBorder="1" applyAlignment="1" applyProtection="1">
      <alignment horizontal="right" vertical="center" shrinkToFit="1"/>
      <protection locked="0"/>
    </xf>
    <xf numFmtId="165" fontId="7" fillId="0" borderId="34" xfId="1" applyNumberFormat="1" applyFont="1" applyBorder="1" applyAlignment="1" applyProtection="1">
      <alignment horizontal="right" vertical="center" shrinkToFit="1"/>
    </xf>
    <xf numFmtId="165" fontId="7" fillId="0" borderId="31" xfId="1" applyNumberFormat="1" applyFont="1" applyBorder="1" applyAlignment="1" applyProtection="1">
      <alignment horizontal="right" vertical="center" shrinkToFit="1"/>
      <protection locked="0"/>
    </xf>
    <xf numFmtId="165" fontId="7" fillId="0" borderId="35" xfId="1" applyNumberFormat="1" applyFont="1" applyBorder="1" applyAlignment="1" applyProtection="1">
      <alignment horizontal="right" vertical="center" shrinkToFit="1"/>
    </xf>
    <xf numFmtId="165" fontId="10" fillId="0" borderId="12" xfId="1" applyNumberFormat="1" applyFont="1" applyBorder="1" applyAlignment="1" applyProtection="1">
      <alignment horizontal="right" vertical="center" shrinkToFit="1"/>
    </xf>
    <xf numFmtId="0" fontId="4" fillId="2" borderId="57" xfId="0" applyFont="1" applyFill="1" applyBorder="1" applyAlignment="1" applyProtection="1">
      <alignment horizontal="left" vertical="center" wrapText="1"/>
      <protection locked="0"/>
    </xf>
    <xf numFmtId="3" fontId="7" fillId="2" borderId="58" xfId="1" applyNumberFormat="1" applyFont="1" applyFill="1" applyBorder="1" applyAlignment="1" applyProtection="1">
      <alignment horizontal="right" vertical="center" shrinkToFit="1"/>
      <protection locked="0"/>
    </xf>
    <xf numFmtId="165" fontId="10" fillId="0" borderId="75" xfId="1" applyNumberFormat="1" applyFont="1" applyBorder="1" applyAlignment="1" applyProtection="1">
      <alignment horizontal="right" vertical="center" shrinkToFit="1"/>
    </xf>
    <xf numFmtId="165" fontId="7" fillId="0" borderId="75" xfId="1" applyNumberFormat="1" applyFont="1" applyFill="1" applyBorder="1" applyAlignment="1" applyProtection="1">
      <alignment horizontal="right" vertical="center" shrinkToFit="1"/>
      <protection locked="0"/>
    </xf>
    <xf numFmtId="165" fontId="51" fillId="0" borderId="0" xfId="1" applyNumberFormat="1" applyFont="1" applyFill="1" applyBorder="1" applyAlignment="1" applyProtection="1">
      <alignment horizontal="right" vertical="center" shrinkToFit="1"/>
      <protection locked="0"/>
    </xf>
    <xf numFmtId="165" fontId="18" fillId="3" borderId="75" xfId="1" applyNumberFormat="1" applyFont="1" applyFill="1" applyBorder="1" applyAlignment="1" applyProtection="1">
      <alignment horizontal="right" vertical="center" shrinkToFit="1"/>
    </xf>
    <xf numFmtId="165" fontId="17" fillId="3" borderId="42" xfId="1" applyNumberFormat="1" applyFont="1" applyFill="1" applyBorder="1" applyAlignment="1" applyProtection="1">
      <alignment horizontal="right" vertical="center" shrinkToFit="1"/>
      <protection locked="0"/>
    </xf>
    <xf numFmtId="165" fontId="17" fillId="3" borderId="44" xfId="1" applyNumberFormat="1" applyFont="1" applyFill="1" applyBorder="1" applyAlignment="1" applyProtection="1">
      <alignment horizontal="right" vertical="center" shrinkToFit="1"/>
    </xf>
    <xf numFmtId="165" fontId="4" fillId="3" borderId="42" xfId="1" applyNumberFormat="1" applyFont="1" applyFill="1" applyBorder="1" applyAlignment="1" applyProtection="1">
      <alignment horizontal="right" vertical="center" shrinkToFit="1"/>
      <protection locked="0"/>
    </xf>
    <xf numFmtId="165" fontId="7" fillId="3" borderId="32" xfId="1" applyNumberFormat="1" applyFont="1" applyFill="1" applyBorder="1" applyAlignment="1" applyProtection="1">
      <alignment horizontal="right" vertical="center" shrinkToFit="1"/>
      <protection locked="0"/>
    </xf>
    <xf numFmtId="165" fontId="18" fillId="3" borderId="33" xfId="1" applyNumberFormat="1" applyFont="1" applyFill="1" applyBorder="1" applyAlignment="1" applyProtection="1">
      <alignment horizontal="right" vertical="center" shrinkToFit="1"/>
    </xf>
    <xf numFmtId="165" fontId="7" fillId="3" borderId="28" xfId="1" applyNumberFormat="1" applyFont="1" applyFill="1" applyBorder="1" applyAlignment="1" applyProtection="1">
      <alignment horizontal="right" vertical="center" shrinkToFit="1"/>
      <protection locked="0"/>
    </xf>
    <xf numFmtId="165" fontId="18" fillId="3" borderId="29" xfId="1" applyNumberFormat="1" applyFont="1" applyFill="1" applyBorder="1" applyAlignment="1" applyProtection="1">
      <alignment horizontal="right" vertical="center" shrinkToFit="1"/>
    </xf>
    <xf numFmtId="165" fontId="7" fillId="3" borderId="76" xfId="1" applyNumberFormat="1" applyFont="1" applyFill="1" applyBorder="1" applyAlignment="1" applyProtection="1">
      <alignment horizontal="right" vertical="center" shrinkToFit="1"/>
      <protection locked="0"/>
    </xf>
    <xf numFmtId="165" fontId="7" fillId="3" borderId="31" xfId="1" applyNumberFormat="1" applyFont="1" applyFill="1" applyBorder="1" applyAlignment="1" applyProtection="1">
      <alignment horizontal="right" vertical="center" shrinkToFit="1"/>
      <protection locked="0"/>
    </xf>
    <xf numFmtId="165" fontId="18" fillId="3" borderId="77" xfId="1" applyNumberFormat="1" applyFont="1" applyFill="1" applyBorder="1" applyAlignment="1" applyProtection="1">
      <alignment horizontal="right" vertical="center" shrinkToFit="1"/>
    </xf>
    <xf numFmtId="3" fontId="15" fillId="0" borderId="39" xfId="1" applyNumberFormat="1" applyFont="1" applyBorder="1" applyAlignment="1" applyProtection="1">
      <alignment horizontal="right" vertical="center" shrinkToFit="1"/>
    </xf>
    <xf numFmtId="165" fontId="18" fillId="3" borderId="31" xfId="1" applyNumberFormat="1" applyFont="1" applyFill="1" applyBorder="1" applyAlignment="1" applyProtection="1">
      <alignment horizontal="right" vertical="center" shrinkToFit="1"/>
      <protection locked="0"/>
    </xf>
    <xf numFmtId="165" fontId="18" fillId="3" borderId="35" xfId="1" applyNumberFormat="1" applyFont="1" applyFill="1" applyBorder="1" applyAlignment="1" applyProtection="1">
      <alignment horizontal="right" vertical="center" shrinkToFit="1"/>
    </xf>
    <xf numFmtId="0" fontId="17" fillId="3" borderId="27" xfId="0" applyFont="1" applyFill="1" applyBorder="1" applyAlignment="1" applyProtection="1">
      <alignment horizontal="left" vertical="center" wrapText="1"/>
      <protection locked="0"/>
    </xf>
    <xf numFmtId="165" fontId="17" fillId="3" borderId="28" xfId="1" applyNumberFormat="1" applyFont="1" applyFill="1" applyBorder="1" applyAlignment="1" applyProtection="1">
      <alignment horizontal="right" vertical="center" shrinkToFit="1"/>
      <protection locked="0"/>
    </xf>
    <xf numFmtId="165" fontId="17" fillId="3" borderId="29" xfId="1" applyNumberFormat="1" applyFont="1" applyFill="1" applyBorder="1" applyAlignment="1" applyProtection="1">
      <alignment horizontal="right" vertical="center" shrinkToFit="1"/>
    </xf>
    <xf numFmtId="0" fontId="17" fillId="3" borderId="48" xfId="0" applyFont="1" applyFill="1" applyBorder="1" applyAlignment="1" applyProtection="1">
      <alignment horizontal="left" vertical="center" wrapText="1"/>
      <protection locked="0"/>
    </xf>
    <xf numFmtId="165" fontId="17" fillId="3" borderId="32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32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73" xfId="1" applyNumberFormat="1" applyFont="1" applyFill="1" applyBorder="1" applyAlignment="1" applyProtection="1">
      <alignment horizontal="right" vertical="center" shrinkToFit="1"/>
      <protection locked="0"/>
    </xf>
    <xf numFmtId="165" fontId="17" fillId="3" borderId="33" xfId="1" applyNumberFormat="1" applyFont="1" applyFill="1" applyBorder="1" applyAlignment="1" applyProtection="1">
      <alignment horizontal="right" vertical="center" shrinkToFit="1"/>
    </xf>
    <xf numFmtId="3" fontId="17" fillId="3" borderId="28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71" xfId="1" applyNumberFormat="1" applyFont="1" applyFill="1" applyBorder="1" applyAlignment="1" applyProtection="1">
      <alignment horizontal="right" vertical="center" shrinkToFit="1"/>
      <protection locked="0"/>
    </xf>
    <xf numFmtId="0" fontId="17" fillId="3" borderId="63" xfId="0" applyFont="1" applyFill="1" applyBorder="1" applyAlignment="1" applyProtection="1">
      <alignment horizontal="left" vertical="center" wrapText="1"/>
      <protection locked="0"/>
    </xf>
    <xf numFmtId="165" fontId="4" fillId="0" borderId="29" xfId="1" applyNumberFormat="1" applyFont="1" applyFill="1" applyBorder="1" applyAlignment="1" applyProtection="1">
      <alignment horizontal="right" vertical="center" shrinkToFit="1"/>
    </xf>
    <xf numFmtId="165" fontId="4" fillId="3" borderId="58" xfId="1" applyNumberFormat="1" applyFont="1" applyFill="1" applyBorder="1" applyAlignment="1" applyProtection="1">
      <alignment horizontal="right" vertical="center" shrinkToFit="1"/>
      <protection locked="0"/>
    </xf>
    <xf numFmtId="165" fontId="4" fillId="0" borderId="44" xfId="1" applyNumberFormat="1" applyFont="1" applyFill="1" applyBorder="1" applyAlignment="1" applyProtection="1">
      <alignment horizontal="right" vertical="center" shrinkToFit="1"/>
    </xf>
    <xf numFmtId="165" fontId="4" fillId="0" borderId="58" xfId="1" applyNumberFormat="1" applyFont="1" applyFill="1" applyBorder="1" applyAlignment="1" applyProtection="1">
      <alignment horizontal="right" vertical="center" shrinkToFit="1"/>
      <protection locked="0"/>
    </xf>
    <xf numFmtId="3" fontId="15" fillId="0" borderId="0" xfId="1" applyNumberFormat="1" applyFont="1" applyBorder="1" applyAlignment="1" applyProtection="1">
      <alignment horizontal="right" vertical="center" shrinkToFit="1"/>
    </xf>
    <xf numFmtId="3" fontId="8" fillId="3" borderId="62" xfId="1" applyNumberFormat="1" applyFont="1" applyFill="1" applyBorder="1" applyAlignment="1" applyProtection="1">
      <alignment horizontal="right" vertical="center" shrinkToFit="1"/>
      <protection locked="0"/>
    </xf>
    <xf numFmtId="3" fontId="4" fillId="3" borderId="58" xfId="1" applyNumberFormat="1" applyFont="1" applyFill="1" applyBorder="1" applyAlignment="1" applyProtection="1">
      <alignment horizontal="right" vertical="center" shrinkToFit="1"/>
      <protection locked="0"/>
    </xf>
    <xf numFmtId="3" fontId="4" fillId="3" borderId="72" xfId="1" applyNumberFormat="1" applyFont="1" applyFill="1" applyBorder="1" applyAlignment="1" applyProtection="1">
      <alignment horizontal="right" vertical="center" shrinkToFit="1"/>
      <protection locked="0"/>
    </xf>
    <xf numFmtId="165" fontId="4" fillId="3" borderId="59" xfId="1" applyNumberFormat="1" applyFont="1" applyFill="1" applyBorder="1" applyAlignment="1" applyProtection="1">
      <alignment horizontal="right" vertical="center" shrinkToFit="1"/>
    </xf>
    <xf numFmtId="165" fontId="10" fillId="3" borderId="65" xfId="1" applyNumberFormat="1" applyFont="1" applyFill="1" applyBorder="1" applyAlignment="1" applyProtection="1">
      <alignment horizontal="left" vertical="center" shrinkToFit="1"/>
    </xf>
    <xf numFmtId="44" fontId="10" fillId="3" borderId="65" xfId="1" applyFont="1" applyFill="1" applyBorder="1" applyAlignment="1" applyProtection="1">
      <alignment horizontal="right" vertical="center" shrinkToFit="1"/>
    </xf>
    <xf numFmtId="165" fontId="10" fillId="3" borderId="46" xfId="1" applyNumberFormat="1" applyFont="1" applyFill="1" applyBorder="1" applyAlignment="1" applyProtection="1">
      <alignment horizontal="right" vertical="center" shrinkToFit="1"/>
    </xf>
    <xf numFmtId="165" fontId="4" fillId="3" borderId="84" xfId="1" applyNumberFormat="1" applyFont="1" applyFill="1" applyBorder="1" applyAlignment="1" applyProtection="1">
      <alignment horizontal="right" vertical="center" shrinkToFit="1"/>
      <protection locked="0"/>
    </xf>
    <xf numFmtId="165" fontId="7" fillId="3" borderId="87" xfId="1" applyNumberFormat="1" applyFont="1" applyFill="1" applyBorder="1" applyAlignment="1" applyProtection="1">
      <alignment horizontal="right" vertical="center" shrinkToFit="1"/>
      <protection locked="0"/>
    </xf>
    <xf numFmtId="165" fontId="7" fillId="3" borderId="88" xfId="1" applyNumberFormat="1" applyFont="1" applyFill="1" applyBorder="1" applyAlignment="1" applyProtection="1">
      <alignment horizontal="right" vertical="center" shrinkToFit="1"/>
      <protection locked="0"/>
    </xf>
    <xf numFmtId="165" fontId="63" fillId="0" borderId="59" xfId="1" applyNumberFormat="1" applyFont="1" applyBorder="1" applyAlignment="1" applyProtection="1">
      <alignment horizontal="right" vertical="center" shrinkToFit="1"/>
    </xf>
    <xf numFmtId="0" fontId="2" fillId="0" borderId="0" xfId="0" applyFont="1" applyProtection="1"/>
    <xf numFmtId="0" fontId="37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25" fillId="0" borderId="0" xfId="0" applyFont="1" applyAlignment="1" applyProtection="1">
      <alignment horizontal="left" vertical="center" wrapText="1"/>
    </xf>
    <xf numFmtId="0" fontId="35" fillId="5" borderId="0" xfId="0" applyFont="1" applyFill="1" applyAlignment="1" applyProtection="1">
      <alignment horizontal="center" vertical="center" wrapText="1"/>
    </xf>
    <xf numFmtId="49" fontId="2" fillId="0" borderId="0" xfId="0" applyNumberFormat="1" applyFont="1" applyProtection="1"/>
    <xf numFmtId="0" fontId="23" fillId="6" borderId="8" xfId="0" applyFont="1" applyFill="1" applyBorder="1" applyAlignment="1" applyProtection="1">
      <alignment horizontal="left" vertical="center" wrapText="1"/>
    </xf>
    <xf numFmtId="0" fontId="9" fillId="6" borderId="66" xfId="0" applyFont="1" applyFill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wrapText="1"/>
    </xf>
    <xf numFmtId="44" fontId="4" fillId="0" borderId="23" xfId="0" applyNumberFormat="1" applyFont="1" applyBorder="1" applyAlignment="1" applyProtection="1">
      <alignment horizontal="left"/>
    </xf>
    <xf numFmtId="0" fontId="18" fillId="3" borderId="18" xfId="0" applyFont="1" applyFill="1" applyBorder="1" applyAlignment="1" applyProtection="1">
      <alignment horizontal="left" wrapText="1"/>
    </xf>
    <xf numFmtId="44" fontId="17" fillId="3" borderId="19" xfId="0" applyNumberFormat="1" applyFont="1" applyFill="1" applyBorder="1" applyAlignment="1" applyProtection="1">
      <alignment horizontal="left"/>
    </xf>
    <xf numFmtId="0" fontId="7" fillId="0" borderId="50" xfId="0" applyFont="1" applyBorder="1" applyAlignment="1" applyProtection="1">
      <alignment horizontal="left"/>
    </xf>
    <xf numFmtId="44" fontId="4" fillId="0" borderId="67" xfId="0" applyNumberFormat="1" applyFont="1" applyBorder="1" applyAlignment="1" applyProtection="1">
      <alignment horizontal="left"/>
    </xf>
    <xf numFmtId="0" fontId="18" fillId="3" borderId="50" xfId="0" applyFont="1" applyFill="1" applyBorder="1" applyAlignment="1" applyProtection="1">
      <alignment horizontal="left"/>
    </xf>
    <xf numFmtId="0" fontId="23" fillId="6" borderId="17" xfId="0" applyFont="1" applyFill="1" applyBorder="1" applyAlignment="1" applyProtection="1">
      <alignment horizontal="left" vertical="center" wrapText="1"/>
    </xf>
    <xf numFmtId="0" fontId="9" fillId="6" borderId="23" xfId="0" applyFont="1" applyFill="1" applyBorder="1" applyAlignment="1" applyProtection="1">
      <alignment horizontal="left" vertical="center" wrapText="1"/>
    </xf>
    <xf numFmtId="0" fontId="23" fillId="6" borderId="13" xfId="0" applyFont="1" applyFill="1" applyBorder="1" applyAlignment="1" applyProtection="1">
      <alignment horizontal="left" vertical="center" wrapText="1"/>
    </xf>
    <xf numFmtId="0" fontId="24" fillId="0" borderId="0" xfId="0" applyFont="1" applyProtection="1"/>
    <xf numFmtId="0" fontId="16" fillId="0" borderId="74" xfId="0" applyFont="1" applyBorder="1" applyAlignment="1" applyProtection="1">
      <alignment horizontal="left" wrapText="1"/>
    </xf>
    <xf numFmtId="44" fontId="16" fillId="0" borderId="53" xfId="0" applyNumberFormat="1" applyFont="1" applyBorder="1" applyAlignment="1" applyProtection="1">
      <alignment horizontal="left"/>
    </xf>
    <xf numFmtId="44" fontId="2" fillId="0" borderId="0" xfId="0" applyNumberFormat="1" applyFont="1" applyProtection="1"/>
    <xf numFmtId="0" fontId="16" fillId="0" borderId="63" xfId="0" applyFont="1" applyBorder="1" applyAlignment="1" applyProtection="1">
      <alignment horizontal="left" wrapText="1"/>
    </xf>
    <xf numFmtId="44" fontId="16" fillId="0" borderId="56" xfId="0" applyNumberFormat="1" applyFont="1" applyBorder="1" applyAlignment="1" applyProtection="1">
      <alignment horizontal="left"/>
    </xf>
    <xf numFmtId="0" fontId="16" fillId="0" borderId="38" xfId="0" applyFont="1" applyBorder="1" applyAlignment="1" applyProtection="1">
      <alignment horizontal="left" wrapText="1"/>
    </xf>
    <xf numFmtId="44" fontId="16" fillId="0" borderId="40" xfId="0" applyNumberFormat="1" applyFont="1" applyBorder="1" applyAlignment="1" applyProtection="1">
      <alignment horizontal="left"/>
    </xf>
    <xf numFmtId="0" fontId="28" fillId="0" borderId="38" xfId="0" applyFont="1" applyBorder="1" applyAlignment="1" applyProtection="1">
      <alignment horizontal="left" wrapText="1"/>
    </xf>
    <xf numFmtId="44" fontId="28" fillId="0" borderId="40" xfId="0" applyNumberFormat="1" applyFont="1" applyBorder="1" applyAlignment="1" applyProtection="1">
      <alignment horizontal="left"/>
    </xf>
    <xf numFmtId="44" fontId="64" fillId="9" borderId="53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35" fillId="5" borderId="0" xfId="0" applyFont="1" applyFill="1" applyAlignment="1" applyProtection="1">
      <alignment horizontal="left" vertical="center"/>
    </xf>
    <xf numFmtId="0" fontId="14" fillId="5" borderId="0" xfId="0" applyFont="1" applyFill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9" fillId="2" borderId="8" xfId="0" applyFont="1" applyFill="1" applyBorder="1" applyAlignment="1" applyProtection="1">
      <alignment horizontal="left" vertical="center" wrapText="1"/>
    </xf>
    <xf numFmtId="0" fontId="11" fillId="4" borderId="9" xfId="0" applyFont="1" applyFill="1" applyBorder="1" applyAlignment="1" applyProtection="1">
      <alignment horizontal="center" vertical="center" wrapText="1" shrinkToFit="1"/>
    </xf>
    <xf numFmtId="0" fontId="11" fillId="4" borderId="10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right" vertical="center"/>
    </xf>
    <xf numFmtId="0" fontId="36" fillId="6" borderId="20" xfId="0" applyFont="1" applyFill="1" applyBorder="1" applyAlignment="1" applyProtection="1">
      <alignment horizontal="left" vertical="center" wrapText="1"/>
    </xf>
    <xf numFmtId="0" fontId="27" fillId="6" borderId="21" xfId="0" applyFont="1" applyFill="1" applyBorder="1" applyAlignment="1" applyProtection="1">
      <alignment horizontal="left" vertical="center" shrinkToFit="1"/>
    </xf>
    <xf numFmtId="0" fontId="27" fillId="6" borderId="22" xfId="0" applyFont="1" applyFill="1" applyBorder="1" applyAlignment="1" applyProtection="1">
      <alignment horizontal="left" vertical="center" shrinkToFit="1"/>
    </xf>
    <xf numFmtId="49" fontId="21" fillId="8" borderId="0" xfId="0" quotePrefix="1" applyNumberFormat="1" applyFont="1" applyFill="1" applyAlignment="1" applyProtection="1">
      <alignment horizontal="center"/>
    </xf>
    <xf numFmtId="0" fontId="0" fillId="8" borderId="0" xfId="0" applyFill="1" applyProtection="1"/>
    <xf numFmtId="0" fontId="50" fillId="0" borderId="60" xfId="0" applyFont="1" applyBorder="1" applyAlignment="1" applyProtection="1">
      <alignment horizontal="left" vertical="center" wrapText="1"/>
    </xf>
    <xf numFmtId="165" fontId="27" fillId="6" borderId="16" xfId="0" applyNumberFormat="1" applyFont="1" applyFill="1" applyBorder="1" applyAlignment="1" applyProtection="1">
      <alignment horizontal="left" vertical="center" shrinkToFit="1"/>
    </xf>
    <xf numFmtId="0" fontId="29" fillId="0" borderId="0" xfId="0" applyFont="1" applyProtection="1"/>
    <xf numFmtId="0" fontId="50" fillId="3" borderId="64" xfId="0" applyFont="1" applyFill="1" applyBorder="1" applyAlignment="1" applyProtection="1">
      <alignment horizontal="left" vertical="center" wrapText="1"/>
    </xf>
    <xf numFmtId="49" fontId="21" fillId="8" borderId="0" xfId="0" applyNumberFormat="1" applyFont="1" applyFill="1" applyAlignment="1" applyProtection="1">
      <alignment horizontal="center"/>
    </xf>
    <xf numFmtId="0" fontId="16" fillId="0" borderId="51" xfId="0" applyFont="1" applyBorder="1" applyProtection="1"/>
    <xf numFmtId="165" fontId="16" fillId="0" borderId="52" xfId="0" applyNumberFormat="1" applyFont="1" applyBorder="1" applyProtection="1"/>
    <xf numFmtId="3" fontId="16" fillId="0" borderId="52" xfId="0" applyNumberFormat="1" applyFont="1" applyBorder="1" applyProtection="1"/>
    <xf numFmtId="165" fontId="16" fillId="0" borderId="53" xfId="0" applyNumberFormat="1" applyFont="1" applyBorder="1" applyProtection="1"/>
    <xf numFmtId="0" fontId="19" fillId="0" borderId="49" xfId="0" applyFont="1" applyBorder="1" applyProtection="1"/>
    <xf numFmtId="165" fontId="19" fillId="0" borderId="47" xfId="0" applyNumberFormat="1" applyFont="1" applyBorder="1" applyProtection="1"/>
    <xf numFmtId="3" fontId="19" fillId="0" borderId="47" xfId="0" applyNumberFormat="1" applyFont="1" applyBorder="1" applyProtection="1"/>
    <xf numFmtId="165" fontId="19" fillId="0" borderId="35" xfId="0" applyNumberFormat="1" applyFont="1" applyBorder="1" applyProtection="1"/>
    <xf numFmtId="0" fontId="19" fillId="0" borderId="90" xfId="0" applyFont="1" applyBorder="1" applyProtection="1"/>
    <xf numFmtId="165" fontId="19" fillId="0" borderId="91" xfId="0" applyNumberFormat="1" applyFont="1" applyBorder="1" applyProtection="1"/>
    <xf numFmtId="3" fontId="19" fillId="0" borderId="91" xfId="0" applyNumberFormat="1" applyFont="1" applyBorder="1" applyProtection="1"/>
    <xf numFmtId="0" fontId="16" fillId="0" borderId="54" xfId="0" applyFont="1" applyBorder="1" applyProtection="1"/>
    <xf numFmtId="165" fontId="2" fillId="0" borderId="55" xfId="0" applyNumberFormat="1" applyFont="1" applyBorder="1" applyProtection="1"/>
    <xf numFmtId="3" fontId="16" fillId="0" borderId="55" xfId="0" applyNumberFormat="1" applyFont="1" applyBorder="1" applyProtection="1"/>
    <xf numFmtId="165" fontId="16" fillId="0" borderId="56" xfId="0" applyNumberFormat="1" applyFont="1" applyBorder="1" applyProtection="1"/>
    <xf numFmtId="0" fontId="2" fillId="0" borderId="0" xfId="0" applyFont="1" applyAlignment="1" applyProtection="1">
      <alignment vertical="center" shrinkToFit="1"/>
    </xf>
    <xf numFmtId="0" fontId="50" fillId="0" borderId="60" xfId="0" applyFont="1" applyBorder="1" applyAlignment="1" applyProtection="1">
      <alignment horizontal="left" vertical="center" wrapText="1"/>
      <protection locked="0"/>
    </xf>
    <xf numFmtId="165" fontId="10" fillId="0" borderId="45" xfId="1" applyNumberFormat="1" applyFont="1" applyBorder="1" applyAlignment="1" applyProtection="1">
      <alignment horizontal="left" vertical="center" shrinkToFit="1"/>
      <protection locked="0"/>
    </xf>
    <xf numFmtId="44" fontId="10" fillId="0" borderId="45" xfId="1" applyFont="1" applyBorder="1" applyAlignment="1" applyProtection="1">
      <alignment horizontal="right" vertical="center" shrinkToFit="1"/>
      <protection locked="0"/>
    </xf>
    <xf numFmtId="0" fontId="36" fillId="6" borderId="14" xfId="0" applyFont="1" applyFill="1" applyBorder="1" applyAlignment="1" applyProtection="1">
      <alignment horizontal="left" vertical="center" wrapText="1"/>
      <protection locked="0"/>
    </xf>
    <xf numFmtId="165" fontId="27" fillId="6" borderId="15" xfId="0" applyNumberFormat="1" applyFont="1" applyFill="1" applyBorder="1" applyAlignment="1" applyProtection="1">
      <alignment horizontal="left" vertical="center" shrinkToFit="1"/>
      <protection locked="0"/>
    </xf>
    <xf numFmtId="0" fontId="27" fillId="6" borderId="15" xfId="0" applyFont="1" applyFill="1" applyBorder="1" applyAlignment="1" applyProtection="1">
      <alignment horizontal="left" vertical="center" shrinkToFit="1"/>
      <protection locked="0"/>
    </xf>
    <xf numFmtId="0" fontId="50" fillId="3" borderId="64" xfId="0" applyFont="1" applyFill="1" applyBorder="1" applyAlignment="1" applyProtection="1">
      <alignment horizontal="left" vertical="center" wrapText="1"/>
      <protection locked="0"/>
    </xf>
    <xf numFmtId="165" fontId="10" fillId="3" borderId="65" xfId="1" applyNumberFormat="1" applyFont="1" applyFill="1" applyBorder="1" applyAlignment="1" applyProtection="1">
      <alignment horizontal="left" vertical="center" shrinkToFit="1"/>
      <protection locked="0"/>
    </xf>
    <xf numFmtId="44" fontId="10" fillId="3" borderId="65" xfId="1" applyFont="1" applyFill="1" applyBorder="1" applyAlignment="1" applyProtection="1">
      <alignment horizontal="right" vertical="center" shrinkToFit="1"/>
      <protection locked="0"/>
    </xf>
    <xf numFmtId="0" fontId="20" fillId="8" borderId="0" xfId="0" applyFont="1" applyFill="1" applyAlignment="1" applyProtection="1">
      <alignment horizontal="center" vertical="center"/>
    </xf>
    <xf numFmtId="0" fontId="45" fillId="6" borderId="78" xfId="0" applyFont="1" applyFill="1" applyBorder="1" applyAlignment="1" applyProtection="1">
      <alignment horizontal="left" vertical="center" wrapText="1"/>
    </xf>
    <xf numFmtId="0" fontId="45" fillId="6" borderId="79" xfId="0" applyFont="1" applyFill="1" applyBorder="1" applyAlignment="1" applyProtection="1">
      <alignment horizontal="left" vertical="center" wrapText="1"/>
    </xf>
    <xf numFmtId="0" fontId="45" fillId="6" borderId="79" xfId="0" applyFont="1" applyFill="1" applyBorder="1" applyAlignment="1" applyProtection="1">
      <alignment horizontal="right" vertical="center" wrapText="1"/>
    </xf>
    <xf numFmtId="0" fontId="45" fillId="6" borderId="11" xfId="0" applyFont="1" applyFill="1" applyBorder="1" applyAlignment="1" applyProtection="1">
      <alignment horizontal="left" vertical="center" wrapText="1"/>
    </xf>
    <xf numFmtId="165" fontId="11" fillId="6" borderId="0" xfId="0" applyNumberFormat="1" applyFont="1" applyFill="1" applyAlignment="1" applyProtection="1">
      <alignment horizontal="left" vertical="center" shrinkToFit="1"/>
    </xf>
    <xf numFmtId="3" fontId="32" fillId="6" borderId="0" xfId="0" applyNumberFormat="1" applyFont="1" applyFill="1" applyAlignment="1" applyProtection="1">
      <alignment horizontal="right" vertical="center" shrinkToFit="1"/>
    </xf>
    <xf numFmtId="165" fontId="11" fillId="6" borderId="12" xfId="0" applyNumberFormat="1" applyFont="1" applyFill="1" applyBorder="1" applyAlignment="1" applyProtection="1">
      <alignment horizontal="left" vertical="center" shrinkToFit="1"/>
    </xf>
    <xf numFmtId="0" fontId="21" fillId="8" borderId="0" xfId="0" applyFont="1" applyFill="1" applyAlignment="1" applyProtection="1">
      <alignment horizontal="center"/>
    </xf>
    <xf numFmtId="0" fontId="44" fillId="7" borderId="0" xfId="0" applyFont="1" applyFill="1" applyAlignment="1" applyProtection="1">
      <alignment wrapText="1"/>
    </xf>
    <xf numFmtId="0" fontId="44" fillId="7" borderId="0" xfId="0" applyFont="1" applyFill="1" applyAlignment="1" applyProtection="1">
      <alignment horizontal="right" wrapText="1"/>
    </xf>
    <xf numFmtId="0" fontId="40" fillId="3" borderId="0" xfId="0" applyFont="1" applyFill="1" applyAlignment="1" applyProtection="1">
      <alignment wrapText="1"/>
    </xf>
    <xf numFmtId="3" fontId="7" fillId="3" borderId="32" xfId="1" applyNumberFormat="1" applyFont="1" applyFill="1" applyBorder="1" applyAlignment="1" applyProtection="1">
      <alignment horizontal="right" vertical="center" shrinkToFit="1"/>
    </xf>
    <xf numFmtId="16" fontId="21" fillId="8" borderId="0" xfId="0" quotePrefix="1" applyNumberFormat="1" applyFont="1" applyFill="1" applyAlignment="1" applyProtection="1">
      <alignment horizontal="center"/>
    </xf>
    <xf numFmtId="16" fontId="21" fillId="8" borderId="0" xfId="0" applyNumberFormat="1" applyFont="1" applyFill="1" applyAlignment="1" applyProtection="1">
      <alignment horizontal="center"/>
    </xf>
    <xf numFmtId="165" fontId="55" fillId="3" borderId="28" xfId="1" applyNumberFormat="1" applyFont="1" applyFill="1" applyBorder="1" applyAlignment="1" applyProtection="1">
      <alignment horizontal="left" vertical="center" shrinkToFit="1"/>
    </xf>
    <xf numFmtId="3" fontId="18" fillId="3" borderId="28" xfId="1" applyNumberFormat="1" applyFont="1" applyFill="1" applyBorder="1" applyAlignment="1" applyProtection="1">
      <alignment horizontal="right" vertical="center" shrinkToFit="1"/>
    </xf>
    <xf numFmtId="165" fontId="46" fillId="3" borderId="28" xfId="1" applyNumberFormat="1" applyFont="1" applyFill="1" applyBorder="1" applyAlignment="1" applyProtection="1">
      <alignment horizontal="left" vertical="center" shrinkToFit="1"/>
    </xf>
    <xf numFmtId="0" fontId="17" fillId="3" borderId="41" xfId="0" applyFont="1" applyFill="1" applyBorder="1" applyAlignment="1" applyProtection="1">
      <alignment horizontal="left" vertical="center" wrapText="1"/>
    </xf>
    <xf numFmtId="3" fontId="54" fillId="3" borderId="43" xfId="1" applyNumberFormat="1" applyFont="1" applyFill="1" applyBorder="1" applyAlignment="1" applyProtection="1">
      <alignment horizontal="right" vertical="center" shrinkToFit="1"/>
    </xf>
    <xf numFmtId="0" fontId="57" fillId="7" borderId="0" xfId="0" applyFont="1" applyFill="1" applyAlignment="1" applyProtection="1">
      <alignment horizontal="right" wrapText="1"/>
    </xf>
    <xf numFmtId="0" fontId="40" fillId="3" borderId="80" xfId="0" applyFont="1" applyFill="1" applyBorder="1" applyAlignment="1" applyProtection="1">
      <alignment wrapText="1"/>
    </xf>
    <xf numFmtId="3" fontId="18" fillId="3" borderId="32" xfId="1" applyNumberFormat="1" applyFont="1" applyFill="1" applyBorder="1" applyAlignment="1" applyProtection="1">
      <alignment horizontal="right" vertical="center" shrinkToFit="1"/>
    </xf>
    <xf numFmtId="0" fontId="46" fillId="3" borderId="81" xfId="0" applyFont="1" applyFill="1" applyBorder="1" applyAlignment="1" applyProtection="1">
      <alignment wrapText="1"/>
    </xf>
    <xf numFmtId="0" fontId="24" fillId="3" borderId="68" xfId="0" applyFont="1" applyFill="1" applyBorder="1" applyAlignment="1" applyProtection="1">
      <alignment horizontal="left" vertical="center" wrapText="1"/>
    </xf>
    <xf numFmtId="0" fontId="40" fillId="3" borderId="81" xfId="0" applyFont="1" applyFill="1" applyBorder="1" applyAlignment="1" applyProtection="1">
      <alignment wrapText="1"/>
    </xf>
    <xf numFmtId="0" fontId="49" fillId="0" borderId="0" xfId="0" applyFont="1" applyAlignment="1" applyProtection="1">
      <alignment wrapText="1"/>
    </xf>
    <xf numFmtId="0" fontId="11" fillId="6" borderId="20" xfId="0" applyFont="1" applyFill="1" applyBorder="1" applyAlignment="1" applyProtection="1">
      <alignment horizontal="left" vertical="center" wrapText="1"/>
    </xf>
    <xf numFmtId="0" fontId="11" fillId="6" borderId="20" xfId="0" applyFont="1" applyFill="1" applyBorder="1" applyAlignment="1" applyProtection="1">
      <alignment horizontal="right" vertical="center" wrapText="1"/>
    </xf>
    <xf numFmtId="0" fontId="40" fillId="3" borderId="86" xfId="0" applyFont="1" applyFill="1" applyBorder="1" applyAlignment="1" applyProtection="1">
      <alignment wrapText="1"/>
    </xf>
    <xf numFmtId="3" fontId="18" fillId="3" borderId="89" xfId="1" applyNumberFormat="1" applyFont="1" applyFill="1" applyBorder="1" applyAlignment="1" applyProtection="1">
      <alignment horizontal="right" vertical="center" shrinkToFit="1"/>
    </xf>
    <xf numFmtId="3" fontId="18" fillId="3" borderId="58" xfId="1" applyNumberFormat="1" applyFont="1" applyFill="1" applyBorder="1" applyAlignment="1" applyProtection="1">
      <alignment horizontal="right" vertical="center" shrinkToFit="1"/>
    </xf>
    <xf numFmtId="0" fontId="24" fillId="3" borderId="83" xfId="0" applyFont="1" applyFill="1" applyBorder="1" applyAlignment="1" applyProtection="1">
      <alignment horizontal="left" vertical="center" wrapText="1"/>
    </xf>
    <xf numFmtId="3" fontId="54" fillId="3" borderId="85" xfId="1" applyNumberFormat="1" applyFont="1" applyFill="1" applyBorder="1" applyAlignment="1" applyProtection="1">
      <alignment horizontal="right" vertical="center" shrinkToFit="1"/>
    </xf>
    <xf numFmtId="0" fontId="53" fillId="0" borderId="0" xfId="0" applyFont="1" applyProtection="1"/>
    <xf numFmtId="0" fontId="17" fillId="3" borderId="68" xfId="0" applyFont="1" applyFill="1" applyBorder="1" applyAlignment="1" applyProtection="1">
      <alignment horizontal="left" vertical="center" wrapText="1"/>
    </xf>
    <xf numFmtId="0" fontId="50" fillId="0" borderId="11" xfId="0" applyFont="1" applyBorder="1" applyAlignment="1" applyProtection="1">
      <alignment horizontal="left" vertical="center" wrapText="1"/>
    </xf>
    <xf numFmtId="3" fontId="51" fillId="0" borderId="0" xfId="1" applyNumberFormat="1" applyFont="1" applyFill="1" applyBorder="1" applyAlignment="1" applyProtection="1">
      <alignment horizontal="right" vertical="center" shrinkToFit="1"/>
    </xf>
    <xf numFmtId="16" fontId="56" fillId="8" borderId="0" xfId="0" quotePrefix="1" applyNumberFormat="1" applyFont="1" applyFill="1" applyAlignment="1" applyProtection="1">
      <alignment horizontal="center"/>
    </xf>
    <xf numFmtId="0" fontId="52" fillId="8" borderId="0" xfId="0" applyFont="1" applyFill="1" applyAlignment="1" applyProtection="1">
      <alignment horizontal="center"/>
    </xf>
    <xf numFmtId="3" fontId="7" fillId="0" borderId="75" xfId="1" applyNumberFormat="1" applyFont="1" applyFill="1" applyBorder="1" applyAlignment="1" applyProtection="1">
      <alignment horizontal="right" vertical="center" shrinkToFit="1"/>
    </xf>
    <xf numFmtId="0" fontId="61" fillId="6" borderId="20" xfId="0" applyFont="1" applyFill="1" applyBorder="1" applyAlignment="1" applyProtection="1">
      <alignment horizontal="left" vertical="center" wrapText="1"/>
    </xf>
    <xf numFmtId="0" fontId="59" fillId="7" borderId="0" xfId="0" applyFont="1" applyFill="1" applyAlignment="1" applyProtection="1">
      <alignment horizontal="right" wrapText="1"/>
    </xf>
    <xf numFmtId="0" fontId="40" fillId="3" borderId="77" xfId="0" applyFont="1" applyFill="1" applyBorder="1" applyAlignment="1" applyProtection="1">
      <alignment wrapText="1"/>
    </xf>
    <xf numFmtId="3" fontId="18" fillId="3" borderId="77" xfId="0" applyNumberFormat="1" applyFont="1" applyFill="1" applyBorder="1" applyAlignment="1" applyProtection="1">
      <alignment horizontal="right" vertical="center" shrinkToFit="1"/>
    </xf>
    <xf numFmtId="0" fontId="48" fillId="3" borderId="41" xfId="0" applyFont="1" applyFill="1" applyBorder="1" applyAlignment="1" applyProtection="1">
      <alignment horizontal="left" vertical="center" wrapText="1"/>
    </xf>
    <xf numFmtId="3" fontId="18" fillId="3" borderId="43" xfId="1" applyNumberFormat="1" applyFont="1" applyFill="1" applyBorder="1" applyAlignment="1" applyProtection="1">
      <alignment horizontal="right" vertical="center" shrinkToFit="1"/>
    </xf>
    <xf numFmtId="0" fontId="46" fillId="3" borderId="75" xfId="0" applyFont="1" applyFill="1" applyBorder="1" applyAlignment="1" applyProtection="1">
      <alignment wrapText="1"/>
    </xf>
    <xf numFmtId="3" fontId="18" fillId="3" borderId="75" xfId="0" applyNumberFormat="1" applyFont="1" applyFill="1" applyBorder="1" applyAlignment="1" applyProtection="1">
      <alignment horizontal="right" vertical="center" shrinkToFit="1"/>
    </xf>
    <xf numFmtId="0" fontId="26" fillId="0" borderId="38" xfId="0" applyFont="1" applyBorder="1" applyAlignment="1" applyProtection="1">
      <alignment horizontal="left" vertical="center" wrapText="1"/>
    </xf>
    <xf numFmtId="0" fontId="11" fillId="6" borderId="11" xfId="0" applyFont="1" applyFill="1" applyBorder="1" applyAlignment="1" applyProtection="1">
      <alignment horizontal="left" vertical="center" wrapText="1"/>
    </xf>
    <xf numFmtId="0" fontId="58" fillId="0" borderId="24" xfId="0" applyFont="1" applyBorder="1" applyAlignment="1" applyProtection="1">
      <alignment horizontal="left" vertical="center" wrapText="1"/>
    </xf>
    <xf numFmtId="3" fontId="7" fillId="0" borderId="36" xfId="1" applyNumberFormat="1" applyFont="1" applyBorder="1" applyAlignment="1" applyProtection="1">
      <alignment horizontal="right" vertical="center" shrinkToFit="1"/>
    </xf>
    <xf numFmtId="0" fontId="58" fillId="0" borderId="27" xfId="0" applyFont="1" applyBorder="1" applyAlignment="1" applyProtection="1">
      <alignment horizontal="left" vertical="center" wrapText="1"/>
    </xf>
    <xf numFmtId="3" fontId="7" fillId="0" borderId="37" xfId="1" applyNumberFormat="1" applyFont="1" applyBorder="1" applyAlignment="1" applyProtection="1">
      <alignment horizontal="right" vertical="center" shrinkToFit="1"/>
    </xf>
    <xf numFmtId="0" fontId="55" fillId="3" borderId="27" xfId="0" applyFont="1" applyFill="1" applyBorder="1" applyAlignment="1" applyProtection="1">
      <alignment horizontal="left" vertical="center" wrapText="1"/>
    </xf>
    <xf numFmtId="3" fontId="18" fillId="3" borderId="37" xfId="1" applyNumberFormat="1" applyFont="1" applyFill="1" applyBorder="1" applyAlignment="1" applyProtection="1">
      <alignment horizontal="right" vertical="center" shrinkToFit="1"/>
    </xf>
    <xf numFmtId="0" fontId="60" fillId="0" borderId="11" xfId="0" applyFont="1" applyBorder="1" applyAlignment="1" applyProtection="1">
      <alignment horizontal="left" vertical="center" wrapText="1"/>
    </xf>
    <xf numFmtId="3" fontId="15" fillId="0" borderId="39" xfId="0" applyNumberFormat="1" applyFont="1" applyBorder="1" applyAlignment="1" applyProtection="1">
      <alignment horizontal="right" vertical="center" shrinkToFit="1"/>
    </xf>
    <xf numFmtId="0" fontId="11" fillId="6" borderId="81" xfId="0" applyFont="1" applyFill="1" applyBorder="1" applyAlignment="1" applyProtection="1">
      <alignment horizontal="left" vertical="center" wrapText="1"/>
    </xf>
    <xf numFmtId="0" fontId="32" fillId="6" borderId="0" xfId="0" applyFont="1" applyFill="1" applyAlignment="1" applyProtection="1">
      <alignment horizontal="right" vertical="center" shrinkToFit="1"/>
    </xf>
    <xf numFmtId="0" fontId="11" fillId="6" borderId="12" xfId="0" applyFont="1" applyFill="1" applyBorder="1" applyAlignment="1" applyProtection="1">
      <alignment horizontal="left" vertical="center" shrinkToFit="1"/>
    </xf>
    <xf numFmtId="0" fontId="27" fillId="7" borderId="11" xfId="0" applyFont="1" applyFill="1" applyBorder="1" applyAlignment="1" applyProtection="1">
      <alignment horizontal="left" vertical="center" wrapText="1"/>
    </xf>
    <xf numFmtId="0" fontId="11" fillId="7" borderId="0" xfId="0" applyFont="1" applyFill="1" applyAlignment="1" applyProtection="1">
      <alignment horizontal="left" vertical="center" shrinkToFit="1"/>
    </xf>
    <xf numFmtId="0" fontId="32" fillId="7" borderId="0" xfId="0" applyFont="1" applyFill="1" applyAlignment="1" applyProtection="1">
      <alignment horizontal="right" vertical="center" shrinkToFit="1"/>
    </xf>
    <xf numFmtId="0" fontId="11" fillId="7" borderId="12" xfId="0" applyFont="1" applyFill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left" vertical="center" wrapText="1"/>
    </xf>
    <xf numFmtId="3" fontId="7" fillId="0" borderId="58" xfId="1" applyNumberFormat="1" applyFont="1" applyFill="1" applyBorder="1" applyAlignment="1" applyProtection="1">
      <alignment horizontal="right" vertical="center" shrinkToFi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57" xfId="0" applyFont="1" applyBorder="1" applyAlignment="1" applyProtection="1">
      <alignment horizontal="left" vertical="center" wrapText="1"/>
    </xf>
    <xf numFmtId="3" fontId="7" fillId="2" borderId="58" xfId="1" applyNumberFormat="1" applyFont="1" applyFill="1" applyBorder="1" applyAlignment="1" applyProtection="1">
      <alignment horizontal="right" vertical="center" shrinkToFit="1"/>
    </xf>
    <xf numFmtId="0" fontId="2" fillId="0" borderId="68" xfId="0" applyFont="1" applyBorder="1" applyAlignment="1" applyProtection="1">
      <alignment horizontal="left" vertical="center" wrapText="1"/>
    </xf>
    <xf numFmtId="3" fontId="8" fillId="0" borderId="43" xfId="1" applyNumberFormat="1" applyFont="1" applyFill="1" applyBorder="1" applyAlignment="1" applyProtection="1">
      <alignment horizontal="right" vertical="center" shrinkToFit="1"/>
    </xf>
    <xf numFmtId="0" fontId="60" fillId="0" borderId="38" xfId="0" applyFont="1" applyBorder="1" applyAlignment="1" applyProtection="1">
      <alignment horizontal="left" vertical="center" wrapText="1"/>
    </xf>
    <xf numFmtId="3" fontId="8" fillId="3" borderId="43" xfId="1" applyNumberFormat="1" applyFont="1" applyFill="1" applyBorder="1" applyAlignment="1" applyProtection="1">
      <alignment horizontal="right" vertical="center" shrinkToFit="1"/>
    </xf>
    <xf numFmtId="16" fontId="30" fillId="8" borderId="0" xfId="0" applyNumberFormat="1" applyFont="1" applyFill="1" applyAlignment="1" applyProtection="1">
      <alignment horizontal="center"/>
    </xf>
    <xf numFmtId="0" fontId="62" fillId="3" borderId="82" xfId="0" applyFont="1" applyFill="1" applyBorder="1" applyProtection="1"/>
    <xf numFmtId="3" fontId="25" fillId="0" borderId="52" xfId="0" applyNumberFormat="1" applyFont="1" applyBorder="1" applyAlignment="1" applyProtection="1">
      <alignment horizontal="right"/>
    </xf>
    <xf numFmtId="3" fontId="19" fillId="0" borderId="47" xfId="0" applyNumberFormat="1" applyFont="1" applyBorder="1" applyAlignment="1" applyProtection="1">
      <alignment horizontal="right"/>
    </xf>
    <xf numFmtId="165" fontId="21" fillId="8" borderId="0" xfId="0" applyNumberFormat="1" applyFont="1" applyFill="1" applyAlignment="1" applyProtection="1">
      <alignment horizontal="center"/>
    </xf>
    <xf numFmtId="3" fontId="19" fillId="0" borderId="91" xfId="0" applyNumberFormat="1" applyFont="1" applyBorder="1" applyAlignment="1" applyProtection="1">
      <alignment horizontal="right"/>
    </xf>
    <xf numFmtId="3" fontId="25" fillId="0" borderId="55" xfId="0" applyNumberFormat="1" applyFont="1" applyBorder="1" applyAlignment="1" applyProtection="1">
      <alignment horizontal="right"/>
    </xf>
    <xf numFmtId="0" fontId="22" fillId="8" borderId="0" xfId="0" applyFont="1" applyFill="1" applyAlignment="1" applyProtection="1">
      <alignment horizontal="center"/>
    </xf>
    <xf numFmtId="0" fontId="58" fillId="0" borderId="0" xfId="0" applyFont="1" applyAlignment="1" applyProtection="1">
      <alignment vertical="center" shrinkToFit="1"/>
    </xf>
    <xf numFmtId="165" fontId="2" fillId="0" borderId="0" xfId="0" applyNumberFormat="1" applyFont="1" applyAlignment="1" applyProtection="1">
      <alignment vertical="center" shrinkToFit="1"/>
    </xf>
    <xf numFmtId="0" fontId="2" fillId="0" borderId="92" xfId="0" applyFont="1" applyBorder="1" applyAlignment="1" applyProtection="1">
      <alignment horizontal="left" vertical="center" wrapText="1"/>
    </xf>
    <xf numFmtId="0" fontId="44" fillId="7" borderId="0" xfId="0" applyFont="1" applyFill="1" applyAlignment="1" applyProtection="1">
      <alignment wrapText="1"/>
      <protection locked="0"/>
    </xf>
    <xf numFmtId="44" fontId="10" fillId="0" borderId="65" xfId="1" applyFont="1" applyBorder="1" applyAlignment="1" applyProtection="1">
      <alignment horizontal="right" vertical="center" shrinkToFit="1"/>
      <protection locked="0"/>
    </xf>
    <xf numFmtId="0" fontId="11" fillId="6" borderId="20" xfId="0" applyFont="1" applyFill="1" applyBorder="1" applyAlignment="1" applyProtection="1">
      <alignment horizontal="left" vertical="center" wrapText="1"/>
      <protection locked="0"/>
    </xf>
    <xf numFmtId="165" fontId="31" fillId="3" borderId="77" xfId="0" applyNumberFormat="1" applyFont="1" applyFill="1" applyBorder="1" applyAlignment="1" applyProtection="1">
      <alignment horizontal="left" vertical="center" shrinkToFit="1"/>
      <protection locked="0"/>
    </xf>
    <xf numFmtId="165" fontId="31" fillId="3" borderId="75" xfId="0" applyNumberFormat="1" applyFont="1" applyFill="1" applyBorder="1" applyAlignment="1" applyProtection="1">
      <alignment horizontal="left" vertical="center" shrinkToFit="1"/>
      <protection locked="0"/>
    </xf>
    <xf numFmtId="165" fontId="10" fillId="0" borderId="39" xfId="1" applyNumberFormat="1" applyFont="1" applyBorder="1" applyAlignment="1" applyProtection="1">
      <alignment horizontal="left" vertical="center" shrinkToFit="1"/>
      <protection locked="0"/>
    </xf>
    <xf numFmtId="165" fontId="11" fillId="6" borderId="0" xfId="0" applyNumberFormat="1" applyFont="1" applyFill="1" applyAlignment="1" applyProtection="1">
      <alignment horizontal="left" vertical="center" shrinkToFit="1"/>
      <protection locked="0"/>
    </xf>
    <xf numFmtId="165" fontId="10" fillId="0" borderId="39" xfId="0" applyNumberFormat="1" applyFont="1" applyBorder="1" applyAlignment="1" applyProtection="1">
      <alignment horizontal="left" vertical="center" shrinkToFit="1"/>
      <protection locked="0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7" borderId="0" xfId="0" applyFont="1" applyFill="1" applyAlignment="1" applyProtection="1">
      <alignment horizontal="left" vertical="center" shrinkToFit="1"/>
      <protection locked="0"/>
    </xf>
  </cellXfs>
  <cellStyles count="3">
    <cellStyle name="Standard" xfId="0" builtinId="0"/>
    <cellStyle name="Standard 2 2" xfId="2" xr:uid="{00B4A993-192B-FC49-AD94-58217EE2220B}"/>
    <cellStyle name="Währung" xfId="1" builtinId="4"/>
  </cellStyles>
  <dxfs count="7"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INOT"/>
        <scheme val="none"/>
      </font>
      <numFmt numFmtId="19" formatCode="dd/mm/yy"/>
      <alignment horizontal="justify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B09F93"/>
      <color rgb="FF8A7768"/>
      <color rgb="FFEAE4E0"/>
      <color rgb="FFC00000"/>
      <color rgb="FFE30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ocumenttasks/documenttask1.xml><?xml version="1.0" encoding="utf-8"?>
<Tasks xmlns="http://schemas.microsoft.com/office/tasks/2019/documenttasks">
  <Task id="{1AEB8756-C0EC-B44E-9B28-1B4F9D477A6F}">
    <Anchor>
      <Comment id="{B270FDBC-17C3-2245-8CD8-E66A84725994}"/>
    </Anchor>
    <History>
      <Event time="2025-04-15T13:04:59.19" id="{FAD3E95F-1BDC-AA48-94C5-641EB25E38EB}">
        <Attribution userId="S::luca.zercher@falling-walls.com::8dd30833-7ef6-42b9-9145-2903664c031b" userName="Luca Zercher" userProvider="AD"/>
        <Anchor>
          <Comment id="{B270FDBC-17C3-2245-8CD8-E66A84725994}"/>
        </Anchor>
        <Create/>
      </Event>
      <Event time="2025-04-15T13:04:59.19" id="{50BF56E4-9ACE-6048-9E1E-39F46C45E214}">
        <Attribution userId="S::luca.zercher@falling-walls.com::8dd30833-7ef6-42b9-9145-2903664c031b" userName="Luca Zercher" userProvider="AD"/>
        <Anchor>
          <Comment id="{B270FDBC-17C3-2245-8CD8-E66A84725994}"/>
        </Anchor>
        <Assign userId="S::marc.sinnewe@falling-walls.com::e933f583-1ca8-43bb-985f-548dabeb83c7" userName="Marc Sinnewe" userProvider="AD"/>
      </Event>
      <Event time="2025-04-15T13:04:59.19" id="{18B17887-4526-7C42-A231-D71EAA36094B}">
        <Attribution userId="S::luca.zercher@falling-walls.com::8dd30833-7ef6-42b9-9145-2903664c031b" userName="Luca Zercher" userProvider="AD"/>
        <Anchor>
          <Comment id="{B270FDBC-17C3-2245-8CD8-E66A84725994}"/>
        </Anchor>
        <SetTitle title="@Marc Sinnewe hier ist ein komplett neuer Abschnitt Optional drin bitte in Formel Summe Optional integrieren. 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1992923</xdr:colOff>
      <xdr:row>0</xdr:row>
      <xdr:rowOff>785091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3C109907-1CA6-544B-8409-498D96BB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"/>
          <a:ext cx="1992923" cy="769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0</xdr:row>
      <xdr:rowOff>127000</xdr:rowOff>
    </xdr:from>
    <xdr:to>
      <xdr:col>0</xdr:col>
      <xdr:colOff>1492250</xdr:colOff>
      <xdr:row>6</xdr:row>
      <xdr:rowOff>155877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8D73AB-08C4-4603-AABD-FED49EF6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127000"/>
          <a:ext cx="1259417" cy="1108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328083</xdr:colOff>
      <xdr:row>0</xdr:row>
      <xdr:rowOff>74084</xdr:rowOff>
    </xdr:from>
    <xdr:to>
      <xdr:col>0</xdr:col>
      <xdr:colOff>1449916</xdr:colOff>
      <xdr:row>0</xdr:row>
      <xdr:rowOff>1049550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59DA96-2A09-5848-AE65-AEA9DCFB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74084"/>
          <a:ext cx="1121833" cy="975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130176</xdr:rowOff>
    </xdr:from>
    <xdr:to>
      <xdr:col>0</xdr:col>
      <xdr:colOff>1333499</xdr:colOff>
      <xdr:row>2</xdr:row>
      <xdr:rowOff>186533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9CF629-69E2-44D3-8227-F1B90B1A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130176"/>
          <a:ext cx="1153583" cy="98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 Sinnewe" id="{87A7AAAF-AE54-DE48-80CA-499488B83B49}" userId="marc.sinnewe@falling-walls.com" providerId="PeoplePicker"/>
  <person displayName="Luca Zercher" id="{835A92C4-137B-F941-A35F-2BC3D16C97B8}" userId="S::luca.zercher@falling-walls.com::8dd30833-7ef6-42b9-9145-2903664c031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F8FB86-511B-9244-96B8-ACFBAB43E03D}" name="Tabelle33" displayName="Tabelle33" ref="A5:D12" totalsRowShown="0" headerRowDxfId="6" dataDxfId="4" headerRowBorderDxfId="5">
  <autoFilter ref="A5:D12" xr:uid="{2EEB051F-386C-1242-A05A-B47E1467BE38}">
    <filterColumn colId="0" hiddenButton="1"/>
    <filterColumn colId="1" hiddenButton="1"/>
    <filterColumn colId="2" hiddenButton="1"/>
    <filterColumn colId="3" hiddenButton="1"/>
  </autoFilter>
  <tableColumns count="4">
    <tableColumn id="1" xr3:uid="{3A7B9553-EDE2-8C45-954C-DE7770F71D26}" name="Tag" dataDxfId="3"/>
    <tableColumn id="2" xr3:uid="{351BF176-2951-5D41-B027-DA52223FF8C1}" name="07.11.22_x000a_(Lab, Venture Engage)" dataDxfId="2"/>
    <tableColumn id="3" xr3:uid="{1C70A371-8C44-C542-ABE2-FCD8E63D14EC}" name="08.11.22_x000a_(Circle)" dataDxfId="1" dataCellStyle="Währung"/>
    <tableColumn id="4" xr3:uid="{B2384A22-8D14-9B48-8BC0-9720326400E0}" name="09.11.22_x000a_(Breakthrough Day)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3" dT="2025-04-15T13:04:59.22" personId="{835A92C4-137B-F941-A35F-2BC3D16C97B8}" id="{B270FDBC-17C3-2245-8CD8-E66A84725994}">
    <text xml:space="preserve">@Marc Sinnewe hier ist ein komplett neuer Abschnitt Optional drin bitte in Formel Summe Optional integrieren. </text>
    <mentions>
      <mention mentionpersonId="{87A7AAAF-AE54-DE48-80CA-499488B83B49}" mentionId="{3EF1424B-5575-104B-ACFB-E199DC692E69}" startIndex="0" length="1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EB9A-7EF7-E044-8E44-F10589D6695E}">
  <dimension ref="A1:E12"/>
  <sheetViews>
    <sheetView showGridLines="0" zoomScale="110" zoomScaleNormal="110" zoomScalePageLayoutView="88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baseColWidth="10" defaultColWidth="11" defaultRowHeight="13"/>
  <cols>
    <col min="1" max="1" width="65.1640625" style="3" customWidth="1"/>
    <col min="2" max="2" width="29.6640625" style="16" customWidth="1"/>
    <col min="3" max="3" width="22.6640625" style="15" customWidth="1"/>
    <col min="4" max="4" width="29.1640625" style="14" customWidth="1"/>
    <col min="5" max="16384" width="11" style="1"/>
  </cols>
  <sheetData>
    <row r="1" spans="1:5" ht="84" customHeight="1">
      <c r="B1" s="13"/>
      <c r="C1" s="13"/>
      <c r="D1" s="13"/>
    </row>
    <row r="2" spans="1:5" ht="21" customHeight="1">
      <c r="B2" s="17"/>
      <c r="C2" s="18"/>
    </row>
    <row r="3" spans="1:5" ht="31.25" customHeight="1">
      <c r="A3" s="7" t="s">
        <v>0</v>
      </c>
      <c r="B3" s="19"/>
      <c r="C3" s="25" t="s">
        <v>1</v>
      </c>
      <c r="D3" s="20" t="e">
        <f>B12+C12+D12</f>
        <v>#REF!</v>
      </c>
      <c r="E3" s="8"/>
    </row>
    <row r="4" spans="1:5" ht="21" customHeight="1" thickBot="1">
      <c r="A4" s="9"/>
      <c r="B4" s="21"/>
      <c r="C4" s="22"/>
      <c r="D4" s="23"/>
    </row>
    <row r="5" spans="1:5" s="2" customFormat="1" ht="53" customHeight="1" thickTop="1" thickBot="1">
      <c r="A5" s="10" t="s">
        <v>2</v>
      </c>
      <c r="B5" s="33" t="s">
        <v>3</v>
      </c>
      <c r="C5" s="29" t="s">
        <v>4</v>
      </c>
      <c r="D5" s="33" t="s">
        <v>5</v>
      </c>
    </row>
    <row r="6" spans="1:5" customFormat="1" ht="17" thickTop="1">
      <c r="A6" s="4" t="s">
        <v>6</v>
      </c>
      <c r="B6" s="30" t="e">
        <f>#REF!</f>
        <v>#REF!</v>
      </c>
      <c r="C6" s="30" t="e">
        <f>#REF!</f>
        <v>#REF!</v>
      </c>
      <c r="D6" s="24" t="e">
        <f>#REF!</f>
        <v>#REF!</v>
      </c>
    </row>
    <row r="7" spans="1:5" customFormat="1" ht="16">
      <c r="A7" s="4" t="s">
        <v>7</v>
      </c>
      <c r="B7" s="30" t="e">
        <f>#REF!</f>
        <v>#REF!</v>
      </c>
      <c r="C7" s="30" t="e">
        <f>#REF!</f>
        <v>#REF!</v>
      </c>
      <c r="D7" s="24" t="e">
        <f>#REF!</f>
        <v>#REF!</v>
      </c>
    </row>
    <row r="8" spans="1:5" customFormat="1" ht="17" thickBot="1">
      <c r="A8" s="6" t="s">
        <v>8</v>
      </c>
      <c r="B8" s="31" t="e">
        <f>#REF!</f>
        <v>#REF!</v>
      </c>
      <c r="C8" s="31" t="e">
        <f>#REF!</f>
        <v>#REF!</v>
      </c>
      <c r="D8" s="26" t="e">
        <f>#REF!</f>
        <v>#REF!</v>
      </c>
    </row>
    <row r="9" spans="1:5" customFormat="1" ht="20" customHeight="1">
      <c r="A9" s="5" t="s">
        <v>9</v>
      </c>
      <c r="B9" s="27" t="e">
        <f t="shared" ref="B9:C9" si="0">SUBTOTAL(109,B6:B8)</f>
        <v>#REF!</v>
      </c>
      <c r="C9" s="27" t="e">
        <f t="shared" si="0"/>
        <v>#REF!</v>
      </c>
      <c r="D9" s="27" t="e">
        <f>SUBTOTAL(109,D6:D8)</f>
        <v>#REF!</v>
      </c>
    </row>
    <row r="10" spans="1:5" customFormat="1" ht="20" customHeight="1">
      <c r="A10" s="12"/>
      <c r="B10" s="28"/>
      <c r="C10" s="32"/>
      <c r="D10" s="28"/>
    </row>
    <row r="11" spans="1:5" customFormat="1" ht="18" customHeight="1" thickBot="1">
      <c r="A11" s="11" t="s">
        <v>10</v>
      </c>
      <c r="B11" s="26" t="e">
        <f>#REF!</f>
        <v>#REF!</v>
      </c>
      <c r="C11" s="31" t="e">
        <f>#REF!</f>
        <v>#REF!</v>
      </c>
      <c r="D11" s="26" t="e">
        <f>#REF!</f>
        <v>#REF!</v>
      </c>
    </row>
    <row r="12" spans="1:5" customFormat="1" ht="16">
      <c r="A12" s="5" t="s">
        <v>11</v>
      </c>
      <c r="B12" s="27" t="e">
        <f>B9+B11</f>
        <v>#REF!</v>
      </c>
      <c r="C12" s="27" t="e">
        <f>C9+C11</f>
        <v>#REF!</v>
      </c>
      <c r="D12" s="27" t="e">
        <f>D9+D11</f>
        <v>#REF!</v>
      </c>
    </row>
  </sheetData>
  <dataConsolidate/>
  <printOptions horizontalCentered="1" gridLines="1"/>
  <pageMargins left="0.31" right="0.31" top="0.75000000000000011" bottom="0.75000000000000011" header="0.30000000000000004" footer="0.30000000000000004"/>
  <pageSetup paperSize="9" scale="55" orientation="landscape" r:id="rId1"/>
  <headerFooter>
    <oddFooter>&amp;LLeistungsverzeichnis 2021 Seite &amp;P von 7&amp;RAnhang 6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A8B3-697F-4BD5-905A-0E2684A4B31B}">
  <sheetPr>
    <pageSetUpPr fitToPage="1"/>
  </sheetPr>
  <dimension ref="A1:C24"/>
  <sheetViews>
    <sheetView showGridLines="0" tabSelected="1" zoomScale="120" zoomScaleNormal="120" workbookViewId="0">
      <selection activeCell="D23" sqref="D23"/>
    </sheetView>
  </sheetViews>
  <sheetFormatPr baseColWidth="10" defaultColWidth="11" defaultRowHeight="13"/>
  <cols>
    <col min="1" max="1" width="69.1640625" style="113" customWidth="1"/>
    <col min="2" max="2" width="56" style="113" customWidth="1"/>
    <col min="3" max="16384" width="11" style="113"/>
  </cols>
  <sheetData>
    <row r="1" spans="1:3" ht="14.5" customHeight="1">
      <c r="A1" s="111"/>
      <c r="B1" s="112" t="s">
        <v>12</v>
      </c>
      <c r="C1" s="111"/>
    </row>
    <row r="2" spans="1:3" ht="14.5" customHeight="1">
      <c r="A2" s="111"/>
      <c r="B2" s="114"/>
      <c r="C2" s="111"/>
    </row>
    <row r="3" spans="1:3" ht="14.5" customHeight="1">
      <c r="A3" s="111"/>
      <c r="B3" s="114"/>
      <c r="C3" s="111"/>
    </row>
    <row r="4" spans="1:3" ht="14.5" customHeight="1">
      <c r="A4" s="111"/>
      <c r="B4" s="114"/>
      <c r="C4" s="111"/>
    </row>
    <row r="5" spans="1:3" ht="14.5" customHeight="1">
      <c r="A5" s="111"/>
      <c r="B5" s="114"/>
      <c r="C5" s="111"/>
    </row>
    <row r="6" spans="1:3" ht="14.5" customHeight="1">
      <c r="A6" s="111"/>
      <c r="B6" s="114"/>
      <c r="C6" s="111"/>
    </row>
    <row r="7" spans="1:3" ht="15" customHeight="1">
      <c r="A7" s="111"/>
      <c r="B7" s="114"/>
      <c r="C7" s="111"/>
    </row>
    <row r="8" spans="1:3" ht="15" customHeight="1">
      <c r="A8" s="111"/>
      <c r="B8" s="114"/>
      <c r="C8" s="111"/>
    </row>
    <row r="9" spans="1:3" ht="48" customHeight="1">
      <c r="A9" s="111"/>
      <c r="B9" s="115" t="s">
        <v>13</v>
      </c>
      <c r="C9" s="116"/>
    </row>
    <row r="10" spans="1:3" ht="21">
      <c r="A10" s="117" t="s">
        <v>14</v>
      </c>
      <c r="B10" s="118"/>
      <c r="C10" s="111"/>
    </row>
    <row r="11" spans="1:3" ht="16">
      <c r="A11" s="119" t="s">
        <v>15</v>
      </c>
      <c r="B11" s="120">
        <f>'Catering Personal'!E89</f>
        <v>0</v>
      </c>
      <c r="C11" s="111"/>
    </row>
    <row r="12" spans="1:3" ht="16">
      <c r="A12" s="121" t="s">
        <v>16</v>
      </c>
      <c r="B12" s="122">
        <f>'Catering Personal'!E90</f>
        <v>0</v>
      </c>
      <c r="C12" s="111"/>
    </row>
    <row r="13" spans="1:3" ht="15">
      <c r="A13" s="123" t="s">
        <v>17</v>
      </c>
      <c r="B13" s="124">
        <f>'Catering Personal'!E92</f>
        <v>0</v>
      </c>
      <c r="C13" s="111"/>
    </row>
    <row r="14" spans="1:3" ht="15">
      <c r="A14" s="125" t="s">
        <v>18</v>
      </c>
      <c r="B14" s="122">
        <f>'Catering Personal'!E88</f>
        <v>0</v>
      </c>
      <c r="C14" s="111"/>
    </row>
    <row r="15" spans="1:3" ht="21">
      <c r="A15" s="126" t="s">
        <v>19</v>
      </c>
      <c r="B15" s="127"/>
      <c r="C15" s="111"/>
    </row>
    <row r="16" spans="1:3" ht="16">
      <c r="A16" s="119" t="s">
        <v>15</v>
      </c>
      <c r="B16" s="120">
        <f>'Catering Ausstattung'!D109</f>
        <v>0</v>
      </c>
      <c r="C16" s="111"/>
    </row>
    <row r="17" spans="1:3" ht="16">
      <c r="A17" s="121" t="s">
        <v>16</v>
      </c>
      <c r="B17" s="122">
        <f>'Catering Ausstattung'!D110</f>
        <v>0</v>
      </c>
      <c r="C17" s="111"/>
    </row>
    <row r="18" spans="1:3" ht="15">
      <c r="A18" s="123" t="s">
        <v>17</v>
      </c>
      <c r="B18" s="124">
        <f>'Catering Ausstattung'!D112</f>
        <v>0</v>
      </c>
      <c r="C18" s="111"/>
    </row>
    <row r="19" spans="1:3" ht="16" thickBot="1">
      <c r="A19" s="125" t="s">
        <v>20</v>
      </c>
      <c r="B19" s="122">
        <f>'Catering Ausstattung'!D108</f>
        <v>0</v>
      </c>
      <c r="C19" s="111"/>
    </row>
    <row r="20" spans="1:3" ht="22" thickBot="1">
      <c r="A20" s="128" t="s">
        <v>21</v>
      </c>
      <c r="B20" s="139">
        <v>0</v>
      </c>
      <c r="C20" s="129" t="s">
        <v>22</v>
      </c>
    </row>
    <row r="21" spans="1:3" ht="21">
      <c r="A21" s="130" t="s">
        <v>15</v>
      </c>
      <c r="B21" s="131">
        <f>B11+B16</f>
        <v>0</v>
      </c>
      <c r="C21" s="132"/>
    </row>
    <row r="22" spans="1:3" ht="22" thickBot="1">
      <c r="A22" s="133" t="s">
        <v>16</v>
      </c>
      <c r="B22" s="134">
        <f>B17+B12</f>
        <v>0</v>
      </c>
      <c r="C22" s="111"/>
    </row>
    <row r="23" spans="1:3" ht="22" thickBot="1">
      <c r="A23" s="135" t="s">
        <v>158</v>
      </c>
      <c r="B23" s="136">
        <f>B14+B19</f>
        <v>0</v>
      </c>
      <c r="C23" s="111"/>
    </row>
    <row r="24" spans="1:3" ht="49" thickBot="1">
      <c r="A24" s="137" t="s">
        <v>23</v>
      </c>
      <c r="B24" s="138">
        <f>B22+B21+B20+B23</f>
        <v>0</v>
      </c>
      <c r="C24" s="111"/>
    </row>
  </sheetData>
  <sheetProtection algorithmName="SHA-512" hashValue="5WRgr/GzzmAnbb6zZrce1deVHShTspX99huFIyv8KK6TTAWZwbns8YSYXxZ5MhEa0JmcegBXgC2TgY10f0HzIw==" saltValue="mX3GiBF5LRC5ie6NpWCqIw==" spinCount="100000" sheet="1" objects="1" scenarios="1"/>
  <mergeCells count="1">
    <mergeCell ref="B1:B8"/>
  </mergeCells>
  <pageMargins left="0.82677165354330717" right="0.82677165354330717" top="0.78740157480314965" bottom="0.78740157480314965" header="0.31496062992125984" footer="0.31496062992125984"/>
  <pageSetup paperSize="9" scale="96" orientation="landscape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21A2-6134-BC45-8597-63285A67A0EB}">
  <sheetPr>
    <pageSetUpPr fitToPage="1"/>
  </sheetPr>
  <dimension ref="A1:G92"/>
  <sheetViews>
    <sheetView showGridLines="0" zoomScale="120" zoomScaleNormal="120" zoomScalePageLayoutView="88" workbookViewId="0">
      <pane xSplit="1" ySplit="5" topLeftCell="B72" activePane="bottomRight" state="frozen"/>
      <selection pane="topRight" activeCell="F96" sqref="F96"/>
      <selection pane="bottomLeft" activeCell="F96" sqref="F96"/>
      <selection pane="bottomRight" activeCell="D88" sqref="D88"/>
    </sheetView>
  </sheetViews>
  <sheetFormatPr baseColWidth="10" defaultColWidth="11" defaultRowHeight="13" outlineLevelRow="1" outlineLevelCol="1"/>
  <cols>
    <col min="1" max="1" width="69.83203125" style="140" customWidth="1"/>
    <col min="2" max="2" width="12.5" style="176" customWidth="1"/>
    <col min="3" max="3" width="14.5" style="176" customWidth="1"/>
    <col min="4" max="4" width="13" style="176" customWidth="1"/>
    <col min="5" max="5" width="16.1640625" style="176" customWidth="1"/>
    <col min="6" max="7" width="11" style="111" customWidth="1" outlineLevel="1"/>
    <col min="8" max="16384" width="11" style="111"/>
  </cols>
  <sheetData>
    <row r="1" spans="1:7" ht="87" customHeight="1">
      <c r="B1" s="141" t="s">
        <v>24</v>
      </c>
      <c r="C1" s="142"/>
      <c r="D1" s="142"/>
      <c r="E1" s="142"/>
    </row>
    <row r="2" spans="1:7" ht="21" customHeight="1">
      <c r="B2" s="143"/>
      <c r="C2" s="143"/>
      <c r="D2" s="143"/>
      <c r="E2" s="143"/>
    </row>
    <row r="3" spans="1:7" ht="31.25" customHeight="1">
      <c r="A3" s="144" t="s">
        <v>25</v>
      </c>
      <c r="B3" s="145"/>
      <c r="C3" s="145"/>
      <c r="D3" s="145"/>
      <c r="E3" s="145"/>
    </row>
    <row r="4" spans="1:7" ht="21" customHeight="1" thickBot="1">
      <c r="B4" s="146"/>
      <c r="C4" s="146"/>
      <c r="D4" s="146"/>
      <c r="E4" s="146"/>
    </row>
    <row r="5" spans="1:7" s="150" customFormat="1" ht="53" customHeight="1">
      <c r="A5" s="147" t="s">
        <v>26</v>
      </c>
      <c r="B5" s="148" t="s">
        <v>27</v>
      </c>
      <c r="C5" s="34" t="s">
        <v>28</v>
      </c>
      <c r="D5" s="34" t="s">
        <v>29</v>
      </c>
      <c r="E5" s="149" t="s">
        <v>30</v>
      </c>
    </row>
    <row r="6" spans="1:7" s="113" customFormat="1" ht="20" customHeight="1">
      <c r="A6" s="151" t="s">
        <v>146</v>
      </c>
      <c r="B6" s="152"/>
      <c r="C6" s="152"/>
      <c r="D6" s="152"/>
      <c r="E6" s="153"/>
    </row>
    <row r="7" spans="1:7" s="113" customFormat="1" ht="16" outlineLevel="1">
      <c r="A7" s="36" t="s">
        <v>31</v>
      </c>
      <c r="B7" s="37"/>
      <c r="C7" s="38"/>
      <c r="D7" s="54"/>
      <c r="E7" s="47">
        <f>B7*C7*D7</f>
        <v>0</v>
      </c>
      <c r="F7" s="154" t="s">
        <v>32</v>
      </c>
      <c r="G7" s="155"/>
    </row>
    <row r="8" spans="1:7" s="113" customFormat="1" ht="16" outlineLevel="1">
      <c r="A8" s="39" t="s">
        <v>33</v>
      </c>
      <c r="B8" s="40"/>
      <c r="C8" s="41"/>
      <c r="D8" s="55"/>
      <c r="E8" s="48">
        <f t="shared" ref="E8:E16" si="0">B8*C8*D8</f>
        <v>0</v>
      </c>
      <c r="F8" s="154" t="s">
        <v>32</v>
      </c>
      <c r="G8" s="155"/>
    </row>
    <row r="9" spans="1:7" s="113" customFormat="1" ht="15" outlineLevel="1">
      <c r="A9" s="39"/>
      <c r="B9" s="40"/>
      <c r="C9" s="41"/>
      <c r="D9" s="55"/>
      <c r="E9" s="48">
        <f t="shared" si="0"/>
        <v>0</v>
      </c>
      <c r="F9" s="154" t="s">
        <v>32</v>
      </c>
      <c r="G9" s="155"/>
    </row>
    <row r="10" spans="1:7" s="113" customFormat="1" ht="15" outlineLevel="1">
      <c r="A10" s="39"/>
      <c r="B10" s="40"/>
      <c r="C10" s="41"/>
      <c r="D10" s="55"/>
      <c r="E10" s="48">
        <f t="shared" si="0"/>
        <v>0</v>
      </c>
      <c r="F10" s="154" t="s">
        <v>32</v>
      </c>
      <c r="G10" s="155"/>
    </row>
    <row r="11" spans="1:7" s="113" customFormat="1" ht="15" outlineLevel="1">
      <c r="A11" s="39"/>
      <c r="B11" s="40"/>
      <c r="C11" s="41"/>
      <c r="D11" s="55"/>
      <c r="E11" s="48">
        <f t="shared" si="0"/>
        <v>0</v>
      </c>
      <c r="F11" s="154" t="s">
        <v>32</v>
      </c>
      <c r="G11" s="155"/>
    </row>
    <row r="12" spans="1:7" s="113" customFormat="1" ht="15" outlineLevel="1">
      <c r="A12" s="39"/>
      <c r="B12" s="40"/>
      <c r="C12" s="41"/>
      <c r="D12" s="55"/>
      <c r="E12" s="48">
        <f t="shared" si="0"/>
        <v>0</v>
      </c>
      <c r="F12" s="154" t="s">
        <v>32</v>
      </c>
      <c r="G12" s="155"/>
    </row>
    <row r="13" spans="1:7" s="113" customFormat="1" ht="15" outlineLevel="1">
      <c r="A13" s="39"/>
      <c r="B13" s="40"/>
      <c r="C13" s="41"/>
      <c r="D13" s="55"/>
      <c r="E13" s="48">
        <f t="shared" si="0"/>
        <v>0</v>
      </c>
      <c r="F13" s="154" t="s">
        <v>32</v>
      </c>
      <c r="G13" s="155"/>
    </row>
    <row r="14" spans="1:7" s="113" customFormat="1" ht="15" outlineLevel="1">
      <c r="A14" s="39"/>
      <c r="B14" s="40"/>
      <c r="C14" s="41"/>
      <c r="D14" s="55"/>
      <c r="E14" s="48">
        <f t="shared" si="0"/>
        <v>0</v>
      </c>
      <c r="F14" s="154" t="s">
        <v>32</v>
      </c>
      <c r="G14" s="155"/>
    </row>
    <row r="15" spans="1:7" s="113" customFormat="1" ht="15" outlineLevel="1">
      <c r="A15" s="39"/>
      <c r="B15" s="40"/>
      <c r="C15" s="41"/>
      <c r="D15" s="55"/>
      <c r="E15" s="48">
        <f t="shared" si="0"/>
        <v>0</v>
      </c>
      <c r="F15" s="154" t="s">
        <v>32</v>
      </c>
      <c r="G15" s="155"/>
    </row>
    <row r="16" spans="1:7" s="113" customFormat="1" ht="16" outlineLevel="1" thickBot="1">
      <c r="A16" s="42"/>
      <c r="B16" s="43"/>
      <c r="C16" s="44"/>
      <c r="D16" s="56"/>
      <c r="E16" s="49">
        <f t="shared" si="0"/>
        <v>0</v>
      </c>
      <c r="F16" s="154" t="s">
        <v>32</v>
      </c>
      <c r="G16" s="155"/>
    </row>
    <row r="17" spans="1:7" s="113" customFormat="1" ht="20" customHeight="1">
      <c r="A17" s="177" t="s">
        <v>34</v>
      </c>
      <c r="B17" s="178"/>
      <c r="C17" s="179"/>
      <c r="D17" s="179"/>
      <c r="E17" s="45">
        <f>SUMIFS(E:E,F:F,"K1")</f>
        <v>0</v>
      </c>
      <c r="F17" s="154" t="s">
        <v>35</v>
      </c>
      <c r="G17" s="155"/>
    </row>
    <row r="18" spans="1:7" s="113" customFormat="1" ht="20" customHeight="1">
      <c r="A18" s="180" t="s">
        <v>36</v>
      </c>
      <c r="B18" s="181"/>
      <c r="C18" s="182"/>
      <c r="D18" s="182"/>
      <c r="E18" s="157"/>
    </row>
    <row r="19" spans="1:7" s="113" customFormat="1" ht="15" outlineLevel="1">
      <c r="A19" s="36"/>
      <c r="B19" s="37"/>
      <c r="C19" s="38"/>
      <c r="D19" s="54"/>
      <c r="E19" s="47">
        <f t="shared" ref="E19:E26" si="1">B19*C19*D19</f>
        <v>0</v>
      </c>
      <c r="F19" s="154" t="s">
        <v>37</v>
      </c>
      <c r="G19" s="155"/>
    </row>
    <row r="20" spans="1:7" s="113" customFormat="1" ht="15" outlineLevel="1">
      <c r="A20" s="39"/>
      <c r="B20" s="40"/>
      <c r="C20" s="41"/>
      <c r="D20" s="55"/>
      <c r="E20" s="48">
        <f t="shared" si="1"/>
        <v>0</v>
      </c>
      <c r="F20" s="154" t="s">
        <v>37</v>
      </c>
      <c r="G20" s="155"/>
    </row>
    <row r="21" spans="1:7" s="113" customFormat="1" ht="15" outlineLevel="1">
      <c r="A21" s="39"/>
      <c r="B21" s="40"/>
      <c r="C21" s="41"/>
      <c r="D21" s="55"/>
      <c r="E21" s="48">
        <f t="shared" si="1"/>
        <v>0</v>
      </c>
      <c r="F21" s="154" t="s">
        <v>37</v>
      </c>
      <c r="G21" s="155"/>
    </row>
    <row r="22" spans="1:7" s="113" customFormat="1" ht="15" outlineLevel="1">
      <c r="A22" s="39"/>
      <c r="B22" s="40"/>
      <c r="C22" s="41"/>
      <c r="D22" s="55"/>
      <c r="E22" s="48">
        <f t="shared" si="1"/>
        <v>0</v>
      </c>
      <c r="F22" s="154" t="s">
        <v>37</v>
      </c>
      <c r="G22" s="155"/>
    </row>
    <row r="23" spans="1:7" s="113" customFormat="1" ht="15" outlineLevel="1">
      <c r="A23" s="39"/>
      <c r="B23" s="40"/>
      <c r="C23" s="41"/>
      <c r="D23" s="55"/>
      <c r="E23" s="48">
        <f t="shared" si="1"/>
        <v>0</v>
      </c>
      <c r="F23" s="154" t="s">
        <v>37</v>
      </c>
      <c r="G23" s="155"/>
    </row>
    <row r="24" spans="1:7" s="113" customFormat="1" ht="15" outlineLevel="1">
      <c r="A24" s="39"/>
      <c r="B24" s="40"/>
      <c r="C24" s="41"/>
      <c r="D24" s="55"/>
      <c r="E24" s="48">
        <f t="shared" si="1"/>
        <v>0</v>
      </c>
      <c r="F24" s="154" t="s">
        <v>37</v>
      </c>
      <c r="G24" s="155"/>
    </row>
    <row r="25" spans="1:7" s="113" customFormat="1" ht="15" outlineLevel="1">
      <c r="A25" s="39"/>
      <c r="B25" s="40"/>
      <c r="C25" s="41"/>
      <c r="D25" s="55"/>
      <c r="E25" s="48">
        <f t="shared" si="1"/>
        <v>0</v>
      </c>
      <c r="F25" s="154" t="s">
        <v>37</v>
      </c>
      <c r="G25" s="155"/>
    </row>
    <row r="26" spans="1:7" s="158" customFormat="1" ht="16" outlineLevel="1" thickBot="1">
      <c r="A26" s="42"/>
      <c r="B26" s="43"/>
      <c r="C26" s="44"/>
      <c r="D26" s="56"/>
      <c r="E26" s="110">
        <f t="shared" si="1"/>
        <v>0</v>
      </c>
      <c r="F26" s="154" t="s">
        <v>37</v>
      </c>
      <c r="G26" s="154"/>
    </row>
    <row r="27" spans="1:7" s="113" customFormat="1" ht="20" customHeight="1">
      <c r="A27" s="177" t="s">
        <v>38</v>
      </c>
      <c r="B27" s="178"/>
      <c r="C27" s="179"/>
      <c r="D27" s="179"/>
      <c r="E27" s="45">
        <f>SUMIFS(E:E,F:F,"A2")</f>
        <v>0</v>
      </c>
      <c r="F27" s="154" t="s">
        <v>35</v>
      </c>
      <c r="G27" s="155"/>
    </row>
    <row r="28" spans="1:7" s="113" customFormat="1" ht="20" customHeight="1">
      <c r="A28" s="180" t="s">
        <v>147</v>
      </c>
      <c r="B28" s="181"/>
      <c r="C28" s="182"/>
      <c r="D28" s="182"/>
      <c r="E28" s="157"/>
    </row>
    <row r="29" spans="1:7" s="113" customFormat="1" ht="15" outlineLevel="1">
      <c r="A29" s="36"/>
      <c r="B29" s="37"/>
      <c r="C29" s="38"/>
      <c r="D29" s="54"/>
      <c r="E29" s="47">
        <f t="shared" ref="E29:E37" si="2">B29*C29*D29</f>
        <v>0</v>
      </c>
      <c r="F29" s="154" t="s">
        <v>154</v>
      </c>
      <c r="G29" s="155"/>
    </row>
    <row r="30" spans="1:7" s="113" customFormat="1" ht="15" outlineLevel="1">
      <c r="A30" s="39"/>
      <c r="B30" s="40"/>
      <c r="C30" s="41"/>
      <c r="D30" s="55"/>
      <c r="E30" s="48">
        <f t="shared" si="2"/>
        <v>0</v>
      </c>
      <c r="F30" s="154" t="s">
        <v>154</v>
      </c>
      <c r="G30" s="155"/>
    </row>
    <row r="31" spans="1:7" s="113" customFormat="1" ht="15" outlineLevel="1">
      <c r="A31" s="39"/>
      <c r="B31" s="40"/>
      <c r="C31" s="41"/>
      <c r="D31" s="55"/>
      <c r="E31" s="48">
        <f t="shared" si="2"/>
        <v>0</v>
      </c>
      <c r="F31" s="154" t="s">
        <v>154</v>
      </c>
      <c r="G31" s="155"/>
    </row>
    <row r="32" spans="1:7" s="113" customFormat="1" ht="15" outlineLevel="1">
      <c r="A32" s="39"/>
      <c r="B32" s="40"/>
      <c r="C32" s="41"/>
      <c r="D32" s="55"/>
      <c r="E32" s="48">
        <f t="shared" si="2"/>
        <v>0</v>
      </c>
      <c r="F32" s="154" t="s">
        <v>154</v>
      </c>
      <c r="G32" s="155"/>
    </row>
    <row r="33" spans="1:7" s="113" customFormat="1" ht="15" outlineLevel="1">
      <c r="A33" s="39"/>
      <c r="B33" s="40"/>
      <c r="C33" s="41"/>
      <c r="D33" s="55"/>
      <c r="E33" s="48">
        <f t="shared" si="2"/>
        <v>0</v>
      </c>
      <c r="F33" s="154" t="s">
        <v>154</v>
      </c>
      <c r="G33" s="155"/>
    </row>
    <row r="34" spans="1:7" s="113" customFormat="1" ht="15" outlineLevel="1">
      <c r="A34" s="39"/>
      <c r="B34" s="40"/>
      <c r="C34" s="41"/>
      <c r="D34" s="55"/>
      <c r="E34" s="48">
        <f t="shared" si="2"/>
        <v>0</v>
      </c>
      <c r="F34" s="154" t="s">
        <v>154</v>
      </c>
      <c r="G34" s="155"/>
    </row>
    <row r="35" spans="1:7" s="113" customFormat="1" ht="15" outlineLevel="1">
      <c r="A35" s="39"/>
      <c r="B35" s="40"/>
      <c r="C35" s="41"/>
      <c r="D35" s="55"/>
      <c r="E35" s="48">
        <f t="shared" si="2"/>
        <v>0</v>
      </c>
      <c r="F35" s="154" t="s">
        <v>154</v>
      </c>
      <c r="G35" s="155"/>
    </row>
    <row r="36" spans="1:7" s="113" customFormat="1" ht="15" outlineLevel="1">
      <c r="A36" s="39"/>
      <c r="B36" s="40"/>
      <c r="C36" s="41"/>
      <c r="D36" s="55"/>
      <c r="E36" s="48">
        <f t="shared" si="2"/>
        <v>0</v>
      </c>
      <c r="F36" s="154" t="s">
        <v>154</v>
      </c>
      <c r="G36" s="155"/>
    </row>
    <row r="37" spans="1:7" s="113" customFormat="1" ht="15" outlineLevel="1">
      <c r="A37" s="42"/>
      <c r="B37" s="43"/>
      <c r="C37" s="44"/>
      <c r="D37" s="56"/>
      <c r="E37" s="49">
        <f t="shared" si="2"/>
        <v>0</v>
      </c>
      <c r="F37" s="154" t="s">
        <v>154</v>
      </c>
      <c r="G37" s="155"/>
    </row>
    <row r="38" spans="1:7" s="113" customFormat="1" ht="16" outlineLevel="1">
      <c r="A38" s="177" t="s">
        <v>152</v>
      </c>
      <c r="B38" s="178"/>
      <c r="C38" s="179"/>
      <c r="D38" s="179"/>
      <c r="E38" s="45">
        <f>SUMIFS(E:E,F:F,"D31")</f>
        <v>0</v>
      </c>
      <c r="F38" s="154" t="s">
        <v>35</v>
      </c>
      <c r="G38" s="155"/>
    </row>
    <row r="39" spans="1:7" s="113" customFormat="1" ht="20" customHeight="1">
      <c r="A39" s="180" t="s">
        <v>148</v>
      </c>
      <c r="B39" s="181"/>
      <c r="C39" s="182"/>
      <c r="D39" s="182"/>
      <c r="E39" s="157"/>
    </row>
    <row r="40" spans="1:7" s="113" customFormat="1" ht="15" outlineLevel="1">
      <c r="A40" s="36"/>
      <c r="B40" s="37"/>
      <c r="C40" s="38"/>
      <c r="D40" s="54"/>
      <c r="E40" s="47">
        <f t="shared" ref="E40:E48" si="3">B40*C40*D40</f>
        <v>0</v>
      </c>
      <c r="F40" s="154" t="s">
        <v>155</v>
      </c>
      <c r="G40" s="155"/>
    </row>
    <row r="41" spans="1:7" s="113" customFormat="1" ht="15" outlineLevel="1">
      <c r="A41" s="39"/>
      <c r="B41" s="40"/>
      <c r="C41" s="41"/>
      <c r="D41" s="55"/>
      <c r="E41" s="48">
        <f t="shared" si="3"/>
        <v>0</v>
      </c>
      <c r="F41" s="154" t="s">
        <v>155</v>
      </c>
      <c r="G41" s="155"/>
    </row>
    <row r="42" spans="1:7" s="113" customFormat="1" ht="15" outlineLevel="1">
      <c r="A42" s="39"/>
      <c r="B42" s="40"/>
      <c r="C42" s="41"/>
      <c r="D42" s="55"/>
      <c r="E42" s="48">
        <f t="shared" si="3"/>
        <v>0</v>
      </c>
      <c r="F42" s="154" t="s">
        <v>155</v>
      </c>
      <c r="G42" s="155"/>
    </row>
    <row r="43" spans="1:7" s="113" customFormat="1" ht="15" outlineLevel="1">
      <c r="A43" s="39"/>
      <c r="B43" s="40"/>
      <c r="C43" s="41"/>
      <c r="D43" s="55"/>
      <c r="E43" s="48">
        <f t="shared" si="3"/>
        <v>0</v>
      </c>
      <c r="F43" s="154" t="s">
        <v>155</v>
      </c>
      <c r="G43" s="155"/>
    </row>
    <row r="44" spans="1:7" s="113" customFormat="1" ht="15" outlineLevel="1">
      <c r="A44" s="39"/>
      <c r="B44" s="40"/>
      <c r="C44" s="41"/>
      <c r="D44" s="55"/>
      <c r="E44" s="48">
        <f t="shared" si="3"/>
        <v>0</v>
      </c>
      <c r="F44" s="154" t="s">
        <v>155</v>
      </c>
      <c r="G44" s="155"/>
    </row>
    <row r="45" spans="1:7" s="113" customFormat="1" ht="15" outlineLevel="1">
      <c r="A45" s="39"/>
      <c r="B45" s="40"/>
      <c r="C45" s="41"/>
      <c r="D45" s="55"/>
      <c r="E45" s="48">
        <f t="shared" si="3"/>
        <v>0</v>
      </c>
      <c r="F45" s="154" t="s">
        <v>155</v>
      </c>
      <c r="G45" s="155"/>
    </row>
    <row r="46" spans="1:7" s="113" customFormat="1" ht="15" outlineLevel="1">
      <c r="A46" s="39"/>
      <c r="B46" s="40"/>
      <c r="C46" s="41"/>
      <c r="D46" s="55"/>
      <c r="E46" s="48">
        <f t="shared" si="3"/>
        <v>0</v>
      </c>
      <c r="F46" s="154" t="s">
        <v>155</v>
      </c>
      <c r="G46" s="155"/>
    </row>
    <row r="47" spans="1:7" s="113" customFormat="1" ht="15" outlineLevel="1">
      <c r="A47" s="39"/>
      <c r="B47" s="40"/>
      <c r="C47" s="41"/>
      <c r="D47" s="55"/>
      <c r="E47" s="48">
        <f t="shared" si="3"/>
        <v>0</v>
      </c>
      <c r="F47" s="154" t="s">
        <v>155</v>
      </c>
      <c r="G47" s="155"/>
    </row>
    <row r="48" spans="1:7" s="113" customFormat="1" ht="16" outlineLevel="1" thickBot="1">
      <c r="A48" s="42"/>
      <c r="B48" s="43"/>
      <c r="C48" s="44"/>
      <c r="D48" s="56"/>
      <c r="E48" s="49">
        <f t="shared" si="3"/>
        <v>0</v>
      </c>
      <c r="F48" s="154" t="s">
        <v>155</v>
      </c>
      <c r="G48" s="155"/>
    </row>
    <row r="49" spans="1:7" s="113" customFormat="1" ht="16" outlineLevel="1">
      <c r="A49" s="177" t="s">
        <v>151</v>
      </c>
      <c r="B49" s="178"/>
      <c r="C49" s="179"/>
      <c r="D49" s="179"/>
      <c r="E49" s="45">
        <f>SUMIFS(E:E,F:F,"D32")</f>
        <v>0</v>
      </c>
      <c r="F49" s="154" t="s">
        <v>35</v>
      </c>
      <c r="G49" s="155"/>
    </row>
    <row r="50" spans="1:7" s="113" customFormat="1" ht="20" customHeight="1">
      <c r="A50" s="180" t="s">
        <v>149</v>
      </c>
      <c r="B50" s="181"/>
      <c r="C50" s="182"/>
      <c r="D50" s="182"/>
      <c r="E50" s="157"/>
    </row>
    <row r="51" spans="1:7" s="113" customFormat="1" ht="15" outlineLevel="1">
      <c r="A51" s="36"/>
      <c r="B51" s="37"/>
      <c r="C51" s="38"/>
      <c r="D51" s="54"/>
      <c r="E51" s="47">
        <f t="shared" ref="E51:E59" si="4">B51*C51*D51</f>
        <v>0</v>
      </c>
      <c r="F51" s="154" t="s">
        <v>156</v>
      </c>
      <c r="G51" s="155"/>
    </row>
    <row r="52" spans="1:7" s="113" customFormat="1" ht="15" outlineLevel="1">
      <c r="A52" s="39"/>
      <c r="B52" s="40"/>
      <c r="C52" s="41"/>
      <c r="D52" s="55"/>
      <c r="E52" s="48">
        <f t="shared" si="4"/>
        <v>0</v>
      </c>
      <c r="F52" s="154" t="s">
        <v>156</v>
      </c>
      <c r="G52" s="155"/>
    </row>
    <row r="53" spans="1:7" s="113" customFormat="1" ht="15" outlineLevel="1">
      <c r="A53" s="39"/>
      <c r="B53" s="40"/>
      <c r="C53" s="41"/>
      <c r="D53" s="55"/>
      <c r="E53" s="48">
        <f t="shared" si="4"/>
        <v>0</v>
      </c>
      <c r="F53" s="154" t="s">
        <v>156</v>
      </c>
      <c r="G53" s="155"/>
    </row>
    <row r="54" spans="1:7" s="113" customFormat="1" ht="15" outlineLevel="1">
      <c r="A54" s="39"/>
      <c r="B54" s="40"/>
      <c r="C54" s="41"/>
      <c r="D54" s="55"/>
      <c r="E54" s="48">
        <f t="shared" si="4"/>
        <v>0</v>
      </c>
      <c r="F54" s="154" t="s">
        <v>156</v>
      </c>
      <c r="G54" s="155"/>
    </row>
    <row r="55" spans="1:7" s="113" customFormat="1" ht="15" outlineLevel="1">
      <c r="A55" s="39"/>
      <c r="B55" s="40"/>
      <c r="C55" s="41"/>
      <c r="D55" s="55"/>
      <c r="E55" s="48">
        <f t="shared" si="4"/>
        <v>0</v>
      </c>
      <c r="F55" s="154" t="s">
        <v>156</v>
      </c>
      <c r="G55" s="155"/>
    </row>
    <row r="56" spans="1:7" s="113" customFormat="1" ht="15" outlineLevel="1">
      <c r="A56" s="39"/>
      <c r="B56" s="40"/>
      <c r="C56" s="41"/>
      <c r="D56" s="55"/>
      <c r="E56" s="48">
        <f t="shared" si="4"/>
        <v>0</v>
      </c>
      <c r="F56" s="154" t="s">
        <v>156</v>
      </c>
      <c r="G56" s="155"/>
    </row>
    <row r="57" spans="1:7" s="113" customFormat="1" ht="15" outlineLevel="1">
      <c r="A57" s="39"/>
      <c r="B57" s="40"/>
      <c r="C57" s="41"/>
      <c r="D57" s="55"/>
      <c r="E57" s="48">
        <f t="shared" si="4"/>
        <v>0</v>
      </c>
      <c r="F57" s="154" t="s">
        <v>156</v>
      </c>
      <c r="G57" s="155"/>
    </row>
    <row r="58" spans="1:7" s="113" customFormat="1" ht="15" outlineLevel="1">
      <c r="A58" s="39"/>
      <c r="B58" s="40"/>
      <c r="C58" s="41"/>
      <c r="D58" s="55"/>
      <c r="E58" s="48">
        <f t="shared" si="4"/>
        <v>0</v>
      </c>
      <c r="F58" s="154" t="s">
        <v>156</v>
      </c>
      <c r="G58" s="155"/>
    </row>
    <row r="59" spans="1:7" s="113" customFormat="1" ht="16" outlineLevel="1" thickBot="1">
      <c r="A59" s="42"/>
      <c r="B59" s="43"/>
      <c r="C59" s="44"/>
      <c r="D59" s="56"/>
      <c r="E59" s="49">
        <f t="shared" si="4"/>
        <v>0</v>
      </c>
      <c r="F59" s="154" t="s">
        <v>156</v>
      </c>
      <c r="G59" s="155"/>
    </row>
    <row r="60" spans="1:7" s="113" customFormat="1" ht="16" outlineLevel="1">
      <c r="A60" s="177" t="s">
        <v>150</v>
      </c>
      <c r="B60" s="178"/>
      <c r="C60" s="179"/>
      <c r="D60" s="179"/>
      <c r="E60" s="45">
        <f>SUMIFS(E:E,F:F,"D33")</f>
        <v>0</v>
      </c>
      <c r="F60" s="154" t="s">
        <v>35</v>
      </c>
      <c r="G60" s="155"/>
    </row>
    <row r="61" spans="1:7" s="113" customFormat="1" ht="16" outlineLevel="1">
      <c r="A61" s="180" t="s">
        <v>39</v>
      </c>
      <c r="B61" s="181"/>
      <c r="C61" s="182"/>
      <c r="D61" s="182"/>
      <c r="E61" s="157"/>
    </row>
    <row r="62" spans="1:7" s="113" customFormat="1" ht="15" outlineLevel="1">
      <c r="A62" s="36"/>
      <c r="B62" s="37"/>
      <c r="C62" s="38"/>
      <c r="D62" s="54"/>
      <c r="E62" s="47">
        <f t="shared" ref="E62:E71" si="5">B62*C62*D62</f>
        <v>0</v>
      </c>
      <c r="F62" s="154" t="s">
        <v>40</v>
      </c>
      <c r="G62" s="155"/>
    </row>
    <row r="63" spans="1:7" s="113" customFormat="1" ht="15" outlineLevel="1">
      <c r="A63" s="39"/>
      <c r="B63" s="40"/>
      <c r="C63" s="41"/>
      <c r="D63" s="55"/>
      <c r="E63" s="48">
        <f t="shared" si="5"/>
        <v>0</v>
      </c>
      <c r="F63" s="154" t="s">
        <v>40</v>
      </c>
      <c r="G63" s="155"/>
    </row>
    <row r="64" spans="1:7" s="113" customFormat="1" ht="15" outlineLevel="1">
      <c r="A64" s="39"/>
      <c r="B64" s="40"/>
      <c r="C64" s="41"/>
      <c r="D64" s="55"/>
      <c r="E64" s="48">
        <f t="shared" si="5"/>
        <v>0</v>
      </c>
      <c r="F64" s="154" t="s">
        <v>40</v>
      </c>
      <c r="G64" s="155"/>
    </row>
    <row r="65" spans="1:7" s="113" customFormat="1" ht="15" outlineLevel="1">
      <c r="A65" s="39"/>
      <c r="B65" s="40"/>
      <c r="C65" s="41"/>
      <c r="D65" s="55"/>
      <c r="E65" s="48">
        <f t="shared" si="5"/>
        <v>0</v>
      </c>
      <c r="F65" s="154" t="s">
        <v>40</v>
      </c>
      <c r="G65" s="155"/>
    </row>
    <row r="66" spans="1:7" s="113" customFormat="1" ht="15" outlineLevel="1">
      <c r="A66" s="39"/>
      <c r="B66" s="40"/>
      <c r="C66" s="41"/>
      <c r="D66" s="55"/>
      <c r="E66" s="48">
        <f t="shared" si="5"/>
        <v>0</v>
      </c>
      <c r="F66" s="154" t="s">
        <v>40</v>
      </c>
      <c r="G66" s="155"/>
    </row>
    <row r="67" spans="1:7" s="113" customFormat="1" ht="15">
      <c r="A67" s="39"/>
      <c r="B67" s="40"/>
      <c r="C67" s="41"/>
      <c r="D67" s="55"/>
      <c r="E67" s="48">
        <f t="shared" si="5"/>
        <v>0</v>
      </c>
      <c r="F67" s="154" t="s">
        <v>40</v>
      </c>
      <c r="G67" s="155"/>
    </row>
    <row r="68" spans="1:7" s="113" customFormat="1" ht="15">
      <c r="A68" s="39"/>
      <c r="B68" s="40"/>
      <c r="C68" s="41"/>
      <c r="D68" s="55"/>
      <c r="E68" s="48">
        <f t="shared" si="5"/>
        <v>0</v>
      </c>
      <c r="F68" s="154" t="s">
        <v>40</v>
      </c>
      <c r="G68" s="155"/>
    </row>
    <row r="69" spans="1:7" s="113" customFormat="1" ht="15" outlineLevel="1">
      <c r="A69" s="39"/>
      <c r="B69" s="40"/>
      <c r="C69" s="41"/>
      <c r="D69" s="55"/>
      <c r="E69" s="48">
        <f t="shared" si="5"/>
        <v>0</v>
      </c>
      <c r="F69" s="154" t="s">
        <v>40</v>
      </c>
      <c r="G69" s="155"/>
    </row>
    <row r="70" spans="1:7" s="113" customFormat="1" ht="15" outlineLevel="1">
      <c r="A70" s="39"/>
      <c r="B70" s="40"/>
      <c r="C70" s="41"/>
      <c r="D70" s="55"/>
      <c r="E70" s="48">
        <f t="shared" si="5"/>
        <v>0</v>
      </c>
      <c r="F70" s="154" t="s">
        <v>40</v>
      </c>
      <c r="G70" s="155"/>
    </row>
    <row r="71" spans="1:7" s="113" customFormat="1" ht="15" outlineLevel="1">
      <c r="A71" s="65"/>
      <c r="B71" s="43"/>
      <c r="C71" s="44"/>
      <c r="D71" s="56"/>
      <c r="E71" s="49">
        <f t="shared" si="5"/>
        <v>0</v>
      </c>
      <c r="F71" s="154" t="s">
        <v>40</v>
      </c>
      <c r="G71" s="155"/>
    </row>
    <row r="72" spans="1:7" s="113" customFormat="1" ht="16" outlineLevel="1">
      <c r="A72" s="177" t="s">
        <v>41</v>
      </c>
      <c r="B72" s="178"/>
      <c r="C72" s="179"/>
      <c r="D72" s="179"/>
      <c r="E72" s="45">
        <f>SUMIFS(E:E,F:F,"A4")</f>
        <v>0</v>
      </c>
      <c r="F72" s="154" t="s">
        <v>35</v>
      </c>
      <c r="G72" s="155"/>
    </row>
    <row r="73" spans="1:7" s="113" customFormat="1" ht="16" outlineLevel="1">
      <c r="A73" s="180" t="s">
        <v>141</v>
      </c>
      <c r="B73" s="181"/>
      <c r="C73" s="182"/>
      <c r="D73" s="182"/>
      <c r="E73" s="157"/>
      <c r="F73" s="155"/>
      <c r="G73" s="155"/>
    </row>
    <row r="74" spans="1:7" s="113" customFormat="1" ht="16" outlineLevel="1">
      <c r="A74" s="87" t="s">
        <v>143</v>
      </c>
      <c r="B74" s="88"/>
      <c r="C74" s="89"/>
      <c r="D74" s="90"/>
      <c r="E74" s="91">
        <f t="shared" ref="E74:E76" si="6">B74*C74*D74</f>
        <v>0</v>
      </c>
      <c r="F74" s="154" t="s">
        <v>157</v>
      </c>
      <c r="G74" s="154" t="s">
        <v>51</v>
      </c>
    </row>
    <row r="75" spans="1:7" s="113" customFormat="1" ht="16" outlineLevel="1">
      <c r="A75" s="84" t="s">
        <v>144</v>
      </c>
      <c r="B75" s="85"/>
      <c r="C75" s="92"/>
      <c r="D75" s="93"/>
      <c r="E75" s="91">
        <f t="shared" si="6"/>
        <v>0</v>
      </c>
      <c r="F75" s="154" t="s">
        <v>157</v>
      </c>
      <c r="G75" s="154" t="s">
        <v>51</v>
      </c>
    </row>
    <row r="76" spans="1:7" s="113" customFormat="1" ht="17" outlineLevel="1" thickBot="1">
      <c r="A76" s="94" t="s">
        <v>145</v>
      </c>
      <c r="B76" s="96"/>
      <c r="C76" s="101"/>
      <c r="D76" s="102"/>
      <c r="E76" s="103">
        <f t="shared" si="6"/>
        <v>0</v>
      </c>
      <c r="F76" s="154" t="s">
        <v>157</v>
      </c>
      <c r="G76" s="154" t="s">
        <v>51</v>
      </c>
    </row>
    <row r="77" spans="1:7" s="113" customFormat="1" ht="16">
      <c r="A77" s="183" t="s">
        <v>142</v>
      </c>
      <c r="B77" s="184"/>
      <c r="C77" s="185"/>
      <c r="D77" s="185"/>
      <c r="E77" s="106">
        <f>SUMIFS(E:E,F:F,"O5")</f>
        <v>0</v>
      </c>
      <c r="F77" s="160" t="s">
        <v>35</v>
      </c>
      <c r="G77" s="155"/>
    </row>
    <row r="78" spans="1:7" s="113" customFormat="1" ht="16" outlineLevel="1">
      <c r="A78" s="180" t="s">
        <v>139</v>
      </c>
      <c r="B78" s="181"/>
      <c r="C78" s="182"/>
      <c r="D78" s="182"/>
      <c r="E78" s="157"/>
      <c r="F78" s="155"/>
      <c r="G78" s="155"/>
    </row>
    <row r="79" spans="1:7" s="113" customFormat="1" ht="15" outlineLevel="1">
      <c r="A79" s="87"/>
      <c r="B79" s="88"/>
      <c r="C79" s="89"/>
      <c r="D79" s="90"/>
      <c r="E79" s="91">
        <f t="shared" ref="E79:E87" si="7">B79*C79*D79</f>
        <v>0</v>
      </c>
      <c r="F79" s="154" t="s">
        <v>42</v>
      </c>
      <c r="G79" s="154" t="s">
        <v>159</v>
      </c>
    </row>
    <row r="80" spans="1:7" s="113" customFormat="1" ht="15" outlineLevel="1">
      <c r="A80" s="84"/>
      <c r="B80" s="85"/>
      <c r="C80" s="92"/>
      <c r="D80" s="93"/>
      <c r="E80" s="91">
        <f t="shared" si="7"/>
        <v>0</v>
      </c>
      <c r="F80" s="154" t="s">
        <v>42</v>
      </c>
      <c r="G80" s="154" t="s">
        <v>159</v>
      </c>
    </row>
    <row r="81" spans="1:7" s="113" customFormat="1" ht="15" outlineLevel="1">
      <c r="A81" s="84"/>
      <c r="B81" s="85"/>
      <c r="C81" s="92"/>
      <c r="D81" s="93"/>
      <c r="E81" s="91">
        <f t="shared" si="7"/>
        <v>0</v>
      </c>
      <c r="F81" s="154" t="s">
        <v>42</v>
      </c>
      <c r="G81" s="154" t="s">
        <v>159</v>
      </c>
    </row>
    <row r="82" spans="1:7" s="113" customFormat="1" ht="15" outlineLevel="1">
      <c r="A82" s="84"/>
      <c r="B82" s="85"/>
      <c r="C82" s="92"/>
      <c r="D82" s="93"/>
      <c r="E82" s="91">
        <f t="shared" si="7"/>
        <v>0</v>
      </c>
      <c r="F82" s="154" t="s">
        <v>42</v>
      </c>
      <c r="G82" s="154" t="s">
        <v>159</v>
      </c>
    </row>
    <row r="83" spans="1:7" s="113" customFormat="1" ht="15" outlineLevel="1">
      <c r="A83" s="84"/>
      <c r="B83" s="85"/>
      <c r="C83" s="92"/>
      <c r="D83" s="93"/>
      <c r="E83" s="91">
        <f t="shared" si="7"/>
        <v>0</v>
      </c>
      <c r="F83" s="154" t="s">
        <v>42</v>
      </c>
      <c r="G83" s="154" t="s">
        <v>159</v>
      </c>
    </row>
    <row r="84" spans="1:7" s="113" customFormat="1" ht="15" outlineLevel="1">
      <c r="A84" s="84"/>
      <c r="B84" s="85"/>
      <c r="C84" s="92"/>
      <c r="D84" s="93"/>
      <c r="E84" s="91">
        <f t="shared" si="7"/>
        <v>0</v>
      </c>
      <c r="F84" s="154" t="s">
        <v>42</v>
      </c>
      <c r="G84" s="154" t="s">
        <v>159</v>
      </c>
    </row>
    <row r="85" spans="1:7" s="113" customFormat="1" ht="15" outlineLevel="1">
      <c r="A85" s="84"/>
      <c r="B85" s="85"/>
      <c r="C85" s="92"/>
      <c r="D85" s="93"/>
      <c r="E85" s="86">
        <f t="shared" si="7"/>
        <v>0</v>
      </c>
      <c r="F85" s="154" t="s">
        <v>42</v>
      </c>
      <c r="G85" s="154" t="s">
        <v>159</v>
      </c>
    </row>
    <row r="86" spans="1:7" s="113" customFormat="1" ht="15" outlineLevel="1">
      <c r="A86" s="84"/>
      <c r="B86" s="85"/>
      <c r="C86" s="92"/>
      <c r="D86" s="93"/>
      <c r="E86" s="86">
        <f t="shared" si="7"/>
        <v>0</v>
      </c>
      <c r="F86" s="154" t="s">
        <v>42</v>
      </c>
      <c r="G86" s="154" t="s">
        <v>159</v>
      </c>
    </row>
    <row r="87" spans="1:7" s="113" customFormat="1" ht="15" outlineLevel="1">
      <c r="A87" s="94"/>
      <c r="B87" s="96"/>
      <c r="C87" s="101"/>
      <c r="D87" s="102"/>
      <c r="E87" s="103">
        <f t="shared" si="7"/>
        <v>0</v>
      </c>
      <c r="F87" s="154" t="s">
        <v>42</v>
      </c>
      <c r="G87" s="154" t="s">
        <v>159</v>
      </c>
    </row>
    <row r="88" spans="1:7" s="113" customFormat="1" ht="32.25" customHeight="1">
      <c r="A88" s="159" t="s">
        <v>140</v>
      </c>
      <c r="B88" s="104"/>
      <c r="C88" s="105"/>
      <c r="D88" s="105"/>
      <c r="E88" s="106">
        <f>SUMIFS(E:E,F:F,"O6")</f>
        <v>0</v>
      </c>
      <c r="F88" s="160" t="s">
        <v>35</v>
      </c>
      <c r="G88" s="155"/>
    </row>
    <row r="89" spans="1:7" ht="30" customHeight="1">
      <c r="A89" s="161" t="s">
        <v>15</v>
      </c>
      <c r="B89" s="162"/>
      <c r="C89" s="163"/>
      <c r="D89" s="163"/>
      <c r="E89" s="164">
        <f>E92-E90-E91</f>
        <v>0</v>
      </c>
    </row>
    <row r="90" spans="1:7" ht="30" customHeight="1">
      <c r="A90" s="165" t="s">
        <v>16</v>
      </c>
      <c r="B90" s="166"/>
      <c r="C90" s="167"/>
      <c r="D90" s="167"/>
      <c r="E90" s="168">
        <f>SUMIF(G:G,"OPT",E:E)</f>
        <v>0</v>
      </c>
    </row>
    <row r="91" spans="1:7" ht="30" customHeight="1">
      <c r="A91" s="169" t="s">
        <v>158</v>
      </c>
      <c r="B91" s="170"/>
      <c r="C91" s="171"/>
      <c r="D91" s="171"/>
      <c r="E91" s="168">
        <f>SUMIF(G:G,"OPTZ",E:E)</f>
        <v>0</v>
      </c>
    </row>
    <row r="92" spans="1:7" ht="30" customHeight="1" thickBot="1">
      <c r="A92" s="172" t="s">
        <v>43</v>
      </c>
      <c r="B92" s="173"/>
      <c r="C92" s="174"/>
      <c r="D92" s="174"/>
      <c r="E92" s="175">
        <f>SUMIF(F:F,"ZS",E:E)</f>
        <v>0</v>
      </c>
    </row>
  </sheetData>
  <sheetProtection algorithmName="SHA-512" hashValue="3S+Vt6QwBUK2FHSiEon5x2YiMduKPr8CMCy2qIn3ReizqOX6L8Of+Qz9IUTvajew5RpaTCKt8K+LeH7C56YUDA==" saltValue="8c3f4DBapSp7qImbzmGrUw==" spinCount="100000" sheet="1" objects="1" scenarios="1"/>
  <dataConsolidate/>
  <mergeCells count="1">
    <mergeCell ref="B1:E2"/>
  </mergeCells>
  <phoneticPr fontId="6" type="noConversion"/>
  <printOptions horizontalCentered="1" gridLines="1"/>
  <pageMargins left="0.82677165354330717" right="0.82677165354330717" top="0.74803149606299213" bottom="0.74803149606299213" header="0.31496062992125984" footer="0.31496062992125984"/>
  <pageSetup paperSize="9" scale="63" fitToHeight="0" orientation="portrait" r:id="rId1"/>
  <headerFooter>
    <oddFooter>&amp;C&amp;A</oddFooter>
  </headerFooter>
  <rowBreaks count="1" manualBreakCount="1">
    <brk id="60" max="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BCD5-1FB0-4680-9A67-7BA168854CB3}">
  <sheetPr>
    <pageSetUpPr fitToPage="1"/>
  </sheetPr>
  <dimension ref="A1:F115"/>
  <sheetViews>
    <sheetView showGridLines="0" zoomScale="120" zoomScaleNormal="120" zoomScalePageLayoutView="88" workbookViewId="0">
      <pane xSplit="1" ySplit="6" topLeftCell="B63" activePane="bottomRight" state="frozen"/>
      <selection pane="topRight" activeCell="F96" sqref="F96"/>
      <selection pane="bottomLeft" activeCell="F96" sqref="F96"/>
      <selection pane="bottomRight" activeCell="A72" sqref="A72"/>
    </sheetView>
  </sheetViews>
  <sheetFormatPr baseColWidth="10" defaultColWidth="11" defaultRowHeight="13" outlineLevelRow="1" outlineLevelCol="1"/>
  <cols>
    <col min="1" max="1" width="73.1640625" style="140" customWidth="1"/>
    <col min="2" max="2" width="17.33203125" style="176" customWidth="1"/>
    <col min="3" max="3" width="14.6640625" style="176" customWidth="1"/>
    <col min="4" max="4" width="15.5" style="176" customWidth="1"/>
    <col min="5" max="5" width="5.1640625" style="111" customWidth="1" outlineLevel="1"/>
    <col min="6" max="6" width="5.6640625" style="111" customWidth="1" outlineLevel="1"/>
    <col min="7" max="16384" width="11" style="111"/>
  </cols>
  <sheetData>
    <row r="1" spans="1:6" ht="38" customHeight="1">
      <c r="B1" s="141" t="s">
        <v>44</v>
      </c>
      <c r="C1" s="142"/>
      <c r="D1" s="142"/>
    </row>
    <row r="2" spans="1:6" ht="35" customHeight="1">
      <c r="B2" s="142"/>
      <c r="C2" s="142"/>
      <c r="D2" s="142"/>
    </row>
    <row r="3" spans="1:6" ht="35" customHeight="1">
      <c r="B3" s="142"/>
      <c r="C3" s="142"/>
      <c r="D3" s="142"/>
    </row>
    <row r="4" spans="1:6" ht="38.25" customHeight="1">
      <c r="A4" s="144" t="s">
        <v>130</v>
      </c>
      <c r="B4" s="145"/>
      <c r="C4" s="145"/>
      <c r="D4" s="145"/>
    </row>
    <row r="5" spans="1:6" ht="9" customHeight="1">
      <c r="B5" s="146"/>
      <c r="C5" s="146"/>
      <c r="D5" s="146"/>
    </row>
    <row r="6" spans="1:6" s="150" customFormat="1" ht="39" customHeight="1">
      <c r="B6" s="148" t="s">
        <v>45</v>
      </c>
      <c r="C6" s="148" t="s">
        <v>153</v>
      </c>
      <c r="D6" s="149" t="s">
        <v>30</v>
      </c>
      <c r="E6" s="186"/>
      <c r="F6" s="186"/>
    </row>
    <row r="7" spans="1:6" s="150" customFormat="1" ht="50.25" customHeight="1">
      <c r="A7" s="187" t="s">
        <v>46</v>
      </c>
      <c r="B7" s="188"/>
      <c r="C7" s="189"/>
      <c r="D7" s="188"/>
      <c r="E7" s="186"/>
      <c r="F7" s="186"/>
    </row>
    <row r="8" spans="1:6" s="113" customFormat="1" ht="29.25" customHeight="1">
      <c r="A8" s="190" t="s">
        <v>47</v>
      </c>
      <c r="B8" s="191"/>
      <c r="C8" s="192"/>
      <c r="D8" s="193"/>
      <c r="E8" s="194"/>
      <c r="F8" s="194"/>
    </row>
    <row r="9" spans="1:6" s="113" customFormat="1" ht="16.5" customHeight="1">
      <c r="A9" s="195" t="s">
        <v>48</v>
      </c>
      <c r="B9" s="195"/>
      <c r="C9" s="196"/>
      <c r="D9" s="195"/>
      <c r="E9" s="194"/>
      <c r="F9" s="194"/>
    </row>
    <row r="10" spans="1:6" s="113" customFormat="1" ht="15" outlineLevel="1">
      <c r="A10" s="197" t="s">
        <v>49</v>
      </c>
      <c r="B10" s="74"/>
      <c r="C10" s="198">
        <v>4</v>
      </c>
      <c r="D10" s="75">
        <f>B10*C10</f>
        <v>0</v>
      </c>
      <c r="E10" s="199" t="s">
        <v>50</v>
      </c>
      <c r="F10" s="200" t="s">
        <v>51</v>
      </c>
    </row>
    <row r="11" spans="1:6" s="113" customFormat="1" ht="15" outlineLevel="1">
      <c r="A11" s="201" t="s">
        <v>52</v>
      </c>
      <c r="B11" s="76"/>
      <c r="C11" s="202">
        <v>1</v>
      </c>
      <c r="D11" s="77">
        <f>B11*C11</f>
        <v>0</v>
      </c>
      <c r="E11" s="199" t="s">
        <v>50</v>
      </c>
      <c r="F11" s="200" t="s">
        <v>51</v>
      </c>
    </row>
    <row r="12" spans="1:6" s="113" customFormat="1" ht="15" outlineLevel="1">
      <c r="A12" s="201" t="s">
        <v>53</v>
      </c>
      <c r="B12" s="76"/>
      <c r="C12" s="202">
        <v>3</v>
      </c>
      <c r="D12" s="77">
        <f>B12*C12</f>
        <v>0</v>
      </c>
      <c r="E12" s="199" t="s">
        <v>50</v>
      </c>
      <c r="F12" s="200" t="s">
        <v>51</v>
      </c>
    </row>
    <row r="13" spans="1:6" s="113" customFormat="1" ht="15" outlineLevel="1">
      <c r="A13" s="203" t="s">
        <v>115</v>
      </c>
      <c r="B13" s="76"/>
      <c r="C13" s="202">
        <v>6</v>
      </c>
      <c r="D13" s="77">
        <f>B13*C13</f>
        <v>0</v>
      </c>
      <c r="E13" s="199" t="s">
        <v>50</v>
      </c>
      <c r="F13" s="200" t="s">
        <v>51</v>
      </c>
    </row>
    <row r="14" spans="1:6" s="113" customFormat="1" ht="16" outlineLevel="1">
      <c r="A14" s="204" t="s">
        <v>113</v>
      </c>
      <c r="B14" s="73"/>
      <c r="C14" s="205">
        <v>1</v>
      </c>
      <c r="D14" s="72">
        <f>B14*C14</f>
        <v>0</v>
      </c>
      <c r="E14" s="199" t="s">
        <v>50</v>
      </c>
      <c r="F14" s="200" t="s">
        <v>51</v>
      </c>
    </row>
    <row r="15" spans="1:6" s="113" customFormat="1" ht="14" outlineLevel="1">
      <c r="A15" s="195" t="s">
        <v>54</v>
      </c>
      <c r="B15" s="272"/>
      <c r="C15" s="206"/>
      <c r="D15" s="195"/>
      <c r="E15" s="199"/>
      <c r="F15" s="200"/>
    </row>
    <row r="16" spans="1:6" s="113" customFormat="1" ht="15" outlineLevel="1">
      <c r="A16" s="207" t="s">
        <v>116</v>
      </c>
      <c r="B16" s="78"/>
      <c r="C16" s="208">
        <v>1</v>
      </c>
      <c r="D16" s="75">
        <f>B16*C16</f>
        <v>0</v>
      </c>
      <c r="E16" s="199" t="s">
        <v>50</v>
      </c>
      <c r="F16" s="200" t="s">
        <v>51</v>
      </c>
    </row>
    <row r="17" spans="1:6" s="113" customFormat="1" ht="15" outlineLevel="1">
      <c r="A17" s="209" t="s">
        <v>55</v>
      </c>
      <c r="B17" s="79"/>
      <c r="C17" s="202">
        <v>2</v>
      </c>
      <c r="D17" s="77">
        <f>B17*C17</f>
        <v>0</v>
      </c>
      <c r="E17" s="199" t="s">
        <v>50</v>
      </c>
      <c r="F17" s="200" t="s">
        <v>51</v>
      </c>
    </row>
    <row r="18" spans="1:6" s="113" customFormat="1" ht="15" outlineLevel="1">
      <c r="A18" s="209" t="s">
        <v>56</v>
      </c>
      <c r="B18" s="79"/>
      <c r="C18" s="202">
        <v>2</v>
      </c>
      <c r="D18" s="77">
        <f>B18*C18</f>
        <v>0</v>
      </c>
      <c r="E18" s="199" t="s">
        <v>50</v>
      </c>
      <c r="F18" s="200" t="s">
        <v>51</v>
      </c>
    </row>
    <row r="19" spans="1:6" s="113" customFormat="1" ht="15" outlineLevel="1">
      <c r="A19" s="209" t="s">
        <v>117</v>
      </c>
      <c r="B19" s="79"/>
      <c r="C19" s="202">
        <v>3</v>
      </c>
      <c r="D19" s="77">
        <f>B19*C19</f>
        <v>0</v>
      </c>
      <c r="E19" s="199" t="s">
        <v>50</v>
      </c>
      <c r="F19" s="200" t="s">
        <v>51</v>
      </c>
    </row>
    <row r="20" spans="1:6" s="113" customFormat="1" ht="16" outlineLevel="1" thickBot="1">
      <c r="A20" s="210" t="s">
        <v>118</v>
      </c>
      <c r="B20" s="73"/>
      <c r="C20" s="205">
        <v>1</v>
      </c>
      <c r="D20" s="72">
        <f>B20*C20</f>
        <v>0</v>
      </c>
      <c r="E20" s="199" t="s">
        <v>50</v>
      </c>
      <c r="F20" s="200" t="s">
        <v>51</v>
      </c>
    </row>
    <row r="21" spans="1:6" s="158" customFormat="1" ht="14" outlineLevel="1">
      <c r="A21" s="195" t="s">
        <v>57</v>
      </c>
      <c r="B21" s="272"/>
      <c r="C21" s="196"/>
      <c r="D21" s="195"/>
      <c r="E21" s="199"/>
      <c r="F21" s="200"/>
    </row>
    <row r="22" spans="1:6" s="113" customFormat="1" ht="15" outlineLevel="1">
      <c r="A22" s="211" t="s">
        <v>58</v>
      </c>
      <c r="B22" s="78"/>
      <c r="C22" s="208">
        <v>1</v>
      </c>
      <c r="D22" s="75">
        <f>B22*C22</f>
        <v>0</v>
      </c>
      <c r="E22" s="199" t="s">
        <v>50</v>
      </c>
      <c r="F22" s="200" t="s">
        <v>51</v>
      </c>
    </row>
    <row r="23" spans="1:6" s="113" customFormat="1" ht="15" outlineLevel="1">
      <c r="A23" s="211" t="s">
        <v>119</v>
      </c>
      <c r="B23" s="78"/>
      <c r="C23" s="208">
        <v>1</v>
      </c>
      <c r="D23" s="75">
        <f>B23*C23</f>
        <v>0</v>
      </c>
      <c r="E23" s="199" t="s">
        <v>50</v>
      </c>
      <c r="F23" s="200" t="s">
        <v>51</v>
      </c>
    </row>
    <row r="24" spans="1:6" s="113" customFormat="1" ht="15" outlineLevel="1">
      <c r="A24" s="211" t="s">
        <v>120</v>
      </c>
      <c r="B24" s="79"/>
      <c r="C24" s="202">
        <v>1</v>
      </c>
      <c r="D24" s="77">
        <f>B24*C24</f>
        <v>0</v>
      </c>
      <c r="E24" s="199" t="s">
        <v>50</v>
      </c>
      <c r="F24" s="200" t="s">
        <v>51</v>
      </c>
    </row>
    <row r="25" spans="1:6" s="113" customFormat="1" ht="15" outlineLevel="1">
      <c r="A25" s="210" t="s">
        <v>122</v>
      </c>
      <c r="B25" s="73"/>
      <c r="C25" s="205">
        <v>1</v>
      </c>
      <c r="D25" s="72">
        <f>B25*C25</f>
        <v>0</v>
      </c>
      <c r="E25" s="199" t="s">
        <v>50</v>
      </c>
      <c r="F25" s="200" t="s">
        <v>51</v>
      </c>
    </row>
    <row r="26" spans="1:6" s="113" customFormat="1" ht="15" outlineLevel="1">
      <c r="A26" s="212" t="s">
        <v>59</v>
      </c>
      <c r="B26" s="273"/>
      <c r="C26" s="46"/>
      <c r="D26" s="67">
        <f>SUMIF(E:E,"HC",D:D)</f>
        <v>0</v>
      </c>
      <c r="E26" s="200" t="s">
        <v>35</v>
      </c>
      <c r="F26" s="200"/>
    </row>
    <row r="27" spans="1:6" s="113" customFormat="1" ht="16" outlineLevel="1">
      <c r="A27" s="213" t="s">
        <v>60</v>
      </c>
      <c r="B27" s="274"/>
      <c r="C27" s="214"/>
      <c r="D27" s="213"/>
      <c r="E27" s="199"/>
      <c r="F27" s="194"/>
    </row>
    <row r="28" spans="1:6" s="113" customFormat="1" ht="14" outlineLevel="1">
      <c r="A28" s="195" t="s">
        <v>61</v>
      </c>
      <c r="B28" s="272"/>
      <c r="C28" s="196"/>
      <c r="D28" s="195"/>
      <c r="E28" s="199"/>
      <c r="F28" s="194"/>
    </row>
    <row r="29" spans="1:6" s="113" customFormat="1" ht="15" outlineLevel="1">
      <c r="A29" s="211" t="s">
        <v>62</v>
      </c>
      <c r="B29" s="78"/>
      <c r="C29" s="208">
        <v>1</v>
      </c>
      <c r="D29" s="75">
        <f>B29*C29</f>
        <v>0</v>
      </c>
      <c r="E29" s="199" t="s">
        <v>63</v>
      </c>
      <c r="F29" s="200" t="s">
        <v>51</v>
      </c>
    </row>
    <row r="30" spans="1:6" s="113" customFormat="1" ht="15" outlineLevel="1">
      <c r="A30" s="215" t="s">
        <v>119</v>
      </c>
      <c r="B30" s="109"/>
      <c r="C30" s="216">
        <v>1</v>
      </c>
      <c r="D30" s="75">
        <f t="shared" ref="D30:D32" si="0">B30*C30</f>
        <v>0</v>
      </c>
      <c r="E30" s="199" t="s">
        <v>63</v>
      </c>
      <c r="F30" s="200" t="s">
        <v>51</v>
      </c>
    </row>
    <row r="31" spans="1:6" s="113" customFormat="1" ht="15" outlineLevel="1">
      <c r="A31" s="211" t="s">
        <v>120</v>
      </c>
      <c r="B31" s="108"/>
      <c r="C31" s="217">
        <v>1</v>
      </c>
      <c r="D31" s="75">
        <f t="shared" si="0"/>
        <v>0</v>
      </c>
      <c r="E31" s="199" t="s">
        <v>63</v>
      </c>
      <c r="F31" s="200" t="s">
        <v>51</v>
      </c>
    </row>
    <row r="32" spans="1:6" s="113" customFormat="1" ht="15" outlineLevel="1">
      <c r="A32" s="218" t="s">
        <v>121</v>
      </c>
      <c r="B32" s="107"/>
      <c r="C32" s="219">
        <v>1</v>
      </c>
      <c r="D32" s="75">
        <f t="shared" si="0"/>
        <v>0</v>
      </c>
      <c r="E32" s="199" t="s">
        <v>63</v>
      </c>
      <c r="F32" s="200" t="s">
        <v>51</v>
      </c>
    </row>
    <row r="33" spans="1:6" s="113" customFormat="1" ht="14" outlineLevel="1">
      <c r="A33" s="195" t="s">
        <v>64</v>
      </c>
      <c r="B33" s="272"/>
      <c r="C33" s="206"/>
      <c r="D33" s="195"/>
      <c r="E33" s="199"/>
      <c r="F33" s="194"/>
    </row>
    <row r="34" spans="1:6" s="113" customFormat="1" ht="15" outlineLevel="1">
      <c r="A34" s="211" t="s">
        <v>124</v>
      </c>
      <c r="B34" s="78"/>
      <c r="C34" s="208">
        <v>1</v>
      </c>
      <c r="D34" s="75">
        <f>B34*C34</f>
        <v>0</v>
      </c>
      <c r="E34" s="199" t="s">
        <v>63</v>
      </c>
      <c r="F34" s="194" t="s">
        <v>51</v>
      </c>
    </row>
    <row r="35" spans="1:6" s="113" customFormat="1" ht="15" outlineLevel="1">
      <c r="A35" s="197" t="s">
        <v>119</v>
      </c>
      <c r="B35" s="109"/>
      <c r="C35" s="216">
        <v>1</v>
      </c>
      <c r="D35" s="75">
        <f>B35*C35</f>
        <v>0</v>
      </c>
      <c r="E35" s="199" t="s">
        <v>63</v>
      </c>
      <c r="F35" s="194" t="s">
        <v>51</v>
      </c>
    </row>
    <row r="36" spans="1:6" s="113" customFormat="1" ht="15" outlineLevel="1">
      <c r="A36" s="218" t="s">
        <v>123</v>
      </c>
      <c r="B36" s="107"/>
      <c r="C36" s="219">
        <v>1</v>
      </c>
      <c r="D36" s="75">
        <f>B36*C36</f>
        <v>0</v>
      </c>
      <c r="E36" s="199" t="s">
        <v>63</v>
      </c>
      <c r="F36" s="200" t="s">
        <v>51</v>
      </c>
    </row>
    <row r="37" spans="1:6" s="113" customFormat="1" ht="14" outlineLevel="1">
      <c r="A37" s="195" t="s">
        <v>66</v>
      </c>
      <c r="B37" s="272"/>
      <c r="C37" s="206"/>
      <c r="D37" s="195"/>
      <c r="E37" s="199"/>
      <c r="F37" s="194"/>
    </row>
    <row r="38" spans="1:6" s="113" customFormat="1" ht="15" outlineLevel="1">
      <c r="A38" s="211" t="s">
        <v>125</v>
      </c>
      <c r="B38" s="78"/>
      <c r="C38" s="208">
        <v>2</v>
      </c>
      <c r="D38" s="75">
        <f>B38*C38</f>
        <v>0</v>
      </c>
      <c r="E38" s="199" t="s">
        <v>63</v>
      </c>
      <c r="F38" s="194" t="s">
        <v>51</v>
      </c>
    </row>
    <row r="39" spans="1:6" s="113" customFormat="1" ht="15" outlineLevel="1">
      <c r="A39" s="218" t="s">
        <v>117</v>
      </c>
      <c r="B39" s="107"/>
      <c r="C39" s="219">
        <v>3</v>
      </c>
      <c r="D39" s="75">
        <f>B39*C39</f>
        <v>0</v>
      </c>
      <c r="E39" s="199" t="s">
        <v>63</v>
      </c>
      <c r="F39" s="194" t="s">
        <v>51</v>
      </c>
    </row>
    <row r="40" spans="1:6" s="113" customFormat="1" ht="14" outlineLevel="1">
      <c r="A40" s="195" t="s">
        <v>69</v>
      </c>
      <c r="B40" s="272"/>
      <c r="C40" s="196"/>
      <c r="D40" s="195"/>
      <c r="E40" s="199"/>
      <c r="F40" s="194"/>
    </row>
    <row r="41" spans="1:6" s="220" customFormat="1" ht="18" outlineLevel="1">
      <c r="A41" s="211" t="s">
        <v>126</v>
      </c>
      <c r="B41" s="78"/>
      <c r="C41" s="208">
        <v>1</v>
      </c>
      <c r="D41" s="75">
        <f>B41*C41</f>
        <v>0</v>
      </c>
      <c r="E41" s="199" t="s">
        <v>63</v>
      </c>
      <c r="F41" s="194" t="s">
        <v>51</v>
      </c>
    </row>
    <row r="42" spans="1:6" s="113" customFormat="1" ht="17" outlineLevel="1" thickBot="1">
      <c r="A42" s="221" t="s">
        <v>127</v>
      </c>
      <c r="B42" s="73"/>
      <c r="C42" s="205">
        <v>1</v>
      </c>
      <c r="D42" s="72">
        <f>B42*C42</f>
        <v>0</v>
      </c>
      <c r="E42" s="199" t="s">
        <v>63</v>
      </c>
      <c r="F42" s="194" t="s">
        <v>51</v>
      </c>
    </row>
    <row r="43" spans="1:6" s="113" customFormat="1" ht="20" outlineLevel="1">
      <c r="A43" s="222" t="s">
        <v>67</v>
      </c>
      <c r="B43" s="69"/>
      <c r="C43" s="223"/>
      <c r="D43" s="67">
        <f>SUMIF(E:E,"L",D:D)</f>
        <v>0</v>
      </c>
      <c r="E43" s="224" t="s">
        <v>35</v>
      </c>
      <c r="F43" s="225"/>
    </row>
    <row r="44" spans="1:6" s="113" customFormat="1" ht="16" outlineLevel="1">
      <c r="A44" s="213" t="s">
        <v>68</v>
      </c>
      <c r="B44" s="274"/>
      <c r="C44" s="214"/>
      <c r="D44" s="213"/>
      <c r="E44" s="199"/>
      <c r="F44" s="194"/>
    </row>
    <row r="45" spans="1:6" s="113" customFormat="1" ht="14" outlineLevel="1">
      <c r="A45" s="195" t="s">
        <v>71</v>
      </c>
      <c r="B45" s="272"/>
      <c r="C45" s="196"/>
      <c r="D45" s="195"/>
      <c r="E45" s="199"/>
      <c r="F45" s="194"/>
    </row>
    <row r="46" spans="1:6" s="113" customFormat="1" ht="15" outlineLevel="1">
      <c r="A46" s="211" t="s">
        <v>72</v>
      </c>
      <c r="B46" s="78"/>
      <c r="C46" s="208">
        <v>1</v>
      </c>
      <c r="D46" s="75">
        <f t="shared" ref="D46:D48" si="1">B46*C46</f>
        <v>0</v>
      </c>
      <c r="E46" s="199" t="s">
        <v>70</v>
      </c>
      <c r="F46" s="194" t="s">
        <v>51</v>
      </c>
    </row>
    <row r="47" spans="1:6" s="113" customFormat="1" ht="15" outlineLevel="1">
      <c r="A47" s="197" t="s">
        <v>129</v>
      </c>
      <c r="B47" s="78"/>
      <c r="C47" s="216">
        <v>2</v>
      </c>
      <c r="D47" s="75">
        <f t="shared" si="1"/>
        <v>0</v>
      </c>
      <c r="E47" s="199" t="s">
        <v>70</v>
      </c>
      <c r="F47" s="194" t="s">
        <v>51</v>
      </c>
    </row>
    <row r="48" spans="1:6" s="113" customFormat="1" ht="17" outlineLevel="1" thickBot="1">
      <c r="A48" s="204" t="s">
        <v>128</v>
      </c>
      <c r="B48" s="50"/>
      <c r="C48" s="205">
        <v>1</v>
      </c>
      <c r="D48" s="72">
        <f t="shared" si="1"/>
        <v>0</v>
      </c>
      <c r="E48" s="199" t="s">
        <v>70</v>
      </c>
      <c r="F48" s="194" t="s">
        <v>51</v>
      </c>
    </row>
    <row r="49" spans="1:6" s="113" customFormat="1" ht="16" outlineLevel="1">
      <c r="A49" s="156" t="s">
        <v>73</v>
      </c>
      <c r="B49" s="68"/>
      <c r="C49" s="226"/>
      <c r="D49" s="67">
        <f>SUMIF(E:E,"WG",D:D)</f>
        <v>0</v>
      </c>
      <c r="E49" s="199" t="s">
        <v>35</v>
      </c>
      <c r="F49" s="194"/>
    </row>
    <row r="50" spans="1:6" s="113" customFormat="1" ht="16" outlineLevel="1">
      <c r="A50" s="227" t="s">
        <v>74</v>
      </c>
      <c r="B50" s="274"/>
      <c r="C50" s="214"/>
      <c r="D50" s="213"/>
      <c r="E50" s="199"/>
      <c r="F50" s="194"/>
    </row>
    <row r="51" spans="1:6" s="113" customFormat="1" ht="14" outlineLevel="1">
      <c r="A51" s="195" t="s">
        <v>76</v>
      </c>
      <c r="B51" s="272"/>
      <c r="C51" s="228"/>
      <c r="D51" s="195"/>
      <c r="E51" s="199"/>
      <c r="F51" s="194"/>
    </row>
    <row r="52" spans="1:6" s="113" customFormat="1" ht="15" outlineLevel="1">
      <c r="A52" s="229" t="s">
        <v>72</v>
      </c>
      <c r="B52" s="275"/>
      <c r="C52" s="230">
        <v>1</v>
      </c>
      <c r="D52" s="80">
        <f t="shared" ref="D52:D54" si="2">B52*C52</f>
        <v>0</v>
      </c>
      <c r="E52" s="199" t="s">
        <v>75</v>
      </c>
      <c r="F52" s="194" t="s">
        <v>51</v>
      </c>
    </row>
    <row r="53" spans="1:6" s="113" customFormat="1" ht="15" outlineLevel="1">
      <c r="A53" s="229" t="s">
        <v>120</v>
      </c>
      <c r="B53" s="275"/>
      <c r="C53" s="230">
        <v>1</v>
      </c>
      <c r="D53" s="80">
        <f t="shared" ref="D53" si="3">B53*C53</f>
        <v>0</v>
      </c>
      <c r="E53" s="199" t="s">
        <v>75</v>
      </c>
      <c r="F53" s="194" t="s">
        <v>51</v>
      </c>
    </row>
    <row r="54" spans="1:6" s="113" customFormat="1" ht="17" outlineLevel="1" thickBot="1">
      <c r="A54" s="204" t="s">
        <v>65</v>
      </c>
      <c r="B54" s="71"/>
      <c r="C54" s="205">
        <v>1</v>
      </c>
      <c r="D54" s="72">
        <f t="shared" si="2"/>
        <v>0</v>
      </c>
      <c r="E54" s="199" t="s">
        <v>75</v>
      </c>
      <c r="F54" s="194" t="s">
        <v>51</v>
      </c>
    </row>
    <row r="55" spans="1:6" s="113" customFormat="1" ht="15.5" customHeight="1">
      <c r="A55" s="195" t="s">
        <v>77</v>
      </c>
      <c r="B55" s="272"/>
      <c r="C55" s="196"/>
      <c r="D55" s="195"/>
      <c r="E55" s="199"/>
      <c r="F55" s="194"/>
    </row>
    <row r="56" spans="1:6" s="113" customFormat="1" ht="15" outlineLevel="1">
      <c r="A56" s="229" t="s">
        <v>72</v>
      </c>
      <c r="B56" s="275"/>
      <c r="C56" s="230">
        <v>1</v>
      </c>
      <c r="D56" s="80">
        <f t="shared" ref="D56:D58" si="4">B56*C56</f>
        <v>0</v>
      </c>
      <c r="E56" s="199" t="s">
        <v>75</v>
      </c>
      <c r="F56" s="194" t="s">
        <v>51</v>
      </c>
    </row>
    <row r="57" spans="1:6" s="113" customFormat="1" ht="15" outlineLevel="1">
      <c r="A57" s="229" t="s">
        <v>120</v>
      </c>
      <c r="B57" s="275"/>
      <c r="C57" s="230">
        <v>1</v>
      </c>
      <c r="D57" s="80">
        <f t="shared" si="4"/>
        <v>0</v>
      </c>
      <c r="E57" s="199" t="s">
        <v>75</v>
      </c>
      <c r="F57" s="194" t="s">
        <v>51</v>
      </c>
    </row>
    <row r="58" spans="1:6" s="113" customFormat="1" ht="16" outlineLevel="1" thickBot="1">
      <c r="A58" s="231" t="s">
        <v>78</v>
      </c>
      <c r="B58" s="71"/>
      <c r="C58" s="232">
        <v>1</v>
      </c>
      <c r="D58" s="72">
        <f t="shared" si="4"/>
        <v>0</v>
      </c>
      <c r="E58" s="199" t="s">
        <v>75</v>
      </c>
      <c r="F58" s="194" t="s">
        <v>51</v>
      </c>
    </row>
    <row r="59" spans="1:6" s="113" customFormat="1" ht="28.5" customHeight="1" outlineLevel="1">
      <c r="A59" s="195" t="s">
        <v>79</v>
      </c>
      <c r="B59" s="272"/>
      <c r="C59" s="196"/>
      <c r="D59" s="195"/>
      <c r="E59" s="199"/>
      <c r="F59" s="194"/>
    </row>
    <row r="60" spans="1:6" s="113" customFormat="1" ht="15" outlineLevel="1">
      <c r="A60" s="233" t="s">
        <v>80</v>
      </c>
      <c r="B60" s="276"/>
      <c r="C60" s="234">
        <v>2</v>
      </c>
      <c r="D60" s="70">
        <f t="shared" ref="D60:D61" si="5">B60*C60</f>
        <v>0</v>
      </c>
      <c r="E60" s="199" t="s">
        <v>75</v>
      </c>
      <c r="F60" s="194" t="s">
        <v>51</v>
      </c>
    </row>
    <row r="61" spans="1:6" s="113" customFormat="1" ht="15" outlineLevel="1">
      <c r="A61" s="229" t="s">
        <v>129</v>
      </c>
      <c r="B61" s="275"/>
      <c r="C61" s="230">
        <v>2</v>
      </c>
      <c r="D61" s="80">
        <f t="shared" si="5"/>
        <v>0</v>
      </c>
      <c r="E61" s="199" t="s">
        <v>75</v>
      </c>
      <c r="F61" s="194" t="s">
        <v>51</v>
      </c>
    </row>
    <row r="62" spans="1:6" s="113" customFormat="1" ht="16" outlineLevel="1" thickBot="1">
      <c r="A62" s="231" t="s">
        <v>81</v>
      </c>
      <c r="B62" s="71"/>
      <c r="C62" s="232">
        <v>2</v>
      </c>
      <c r="D62" s="72">
        <f t="shared" ref="D62" si="6">B62*C62</f>
        <v>0</v>
      </c>
      <c r="E62" s="194" t="s">
        <v>75</v>
      </c>
      <c r="F62" s="200" t="s">
        <v>51</v>
      </c>
    </row>
    <row r="63" spans="1:6" s="113" customFormat="1" ht="24" customHeight="1" outlineLevel="1">
      <c r="A63" s="235" t="s">
        <v>82</v>
      </c>
      <c r="B63" s="277"/>
      <c r="C63" s="81"/>
      <c r="D63" s="59">
        <f>SUMIF(E:E,"SB",D:D)</f>
        <v>0</v>
      </c>
      <c r="E63" s="199" t="s">
        <v>35</v>
      </c>
      <c r="F63" s="194"/>
    </row>
    <row r="64" spans="1:6" s="113" customFormat="1" ht="16">
      <c r="A64" s="236" t="s">
        <v>83</v>
      </c>
      <c r="B64" s="278"/>
      <c r="C64" s="192"/>
      <c r="D64" s="193"/>
      <c r="E64" s="194"/>
      <c r="F64" s="194"/>
    </row>
    <row r="65" spans="1:6" s="113" customFormat="1" ht="15" outlineLevel="1">
      <c r="A65" s="237" t="s">
        <v>84</v>
      </c>
      <c r="B65" s="60"/>
      <c r="C65" s="238">
        <v>40</v>
      </c>
      <c r="D65" s="61">
        <f t="shared" ref="D65:D72" si="7">B65*C65</f>
        <v>0</v>
      </c>
      <c r="E65" s="194" t="s">
        <v>85</v>
      </c>
      <c r="F65" s="194"/>
    </row>
    <row r="66" spans="1:6" s="113" customFormat="1" ht="15" outlineLevel="1">
      <c r="A66" s="239" t="s">
        <v>86</v>
      </c>
      <c r="B66" s="62"/>
      <c r="C66" s="240">
        <v>50</v>
      </c>
      <c r="D66" s="63">
        <f t="shared" si="7"/>
        <v>0</v>
      </c>
      <c r="E66" s="194" t="s">
        <v>85</v>
      </c>
      <c r="F66" s="200"/>
    </row>
    <row r="67" spans="1:6" s="113" customFormat="1" ht="15">
      <c r="A67" s="239" t="s">
        <v>87</v>
      </c>
      <c r="B67" s="62"/>
      <c r="C67" s="240">
        <v>50</v>
      </c>
      <c r="D67" s="63">
        <f t="shared" si="7"/>
        <v>0</v>
      </c>
      <c r="E67" s="194" t="s">
        <v>85</v>
      </c>
      <c r="F67" s="200"/>
    </row>
    <row r="68" spans="1:6" s="113" customFormat="1" ht="15" customHeight="1">
      <c r="A68" s="239" t="s">
        <v>88</v>
      </c>
      <c r="B68" s="62"/>
      <c r="C68" s="240">
        <v>180</v>
      </c>
      <c r="D68" s="63">
        <f t="shared" si="7"/>
        <v>0</v>
      </c>
      <c r="E68" s="194" t="s">
        <v>85</v>
      </c>
      <c r="F68" s="200"/>
    </row>
    <row r="69" spans="1:6" s="113" customFormat="1" ht="15" outlineLevel="1">
      <c r="A69" s="239" t="s">
        <v>89</v>
      </c>
      <c r="B69" s="62"/>
      <c r="C69" s="240">
        <v>180</v>
      </c>
      <c r="D69" s="63">
        <f t="shared" si="7"/>
        <v>0</v>
      </c>
      <c r="E69" s="194" t="s">
        <v>85</v>
      </c>
      <c r="F69" s="200"/>
    </row>
    <row r="70" spans="1:6" s="113" customFormat="1" ht="15" outlineLevel="1">
      <c r="A70" s="239" t="s">
        <v>90</v>
      </c>
      <c r="B70" s="62"/>
      <c r="C70" s="240">
        <v>130</v>
      </c>
      <c r="D70" s="63">
        <f t="shared" si="7"/>
        <v>0</v>
      </c>
      <c r="E70" s="194" t="s">
        <v>85</v>
      </c>
      <c r="F70" s="200"/>
    </row>
    <row r="71" spans="1:6" s="113" customFormat="1" ht="15" outlineLevel="1">
      <c r="A71" s="239" t="s">
        <v>91</v>
      </c>
      <c r="B71" s="62"/>
      <c r="C71" s="240">
        <v>25</v>
      </c>
      <c r="D71" s="63">
        <f t="shared" si="7"/>
        <v>0</v>
      </c>
      <c r="E71" s="194" t="s">
        <v>85</v>
      </c>
      <c r="F71" s="200"/>
    </row>
    <row r="72" spans="1:6" s="113" customFormat="1" ht="15" customHeight="1">
      <c r="A72" s="239" t="s">
        <v>138</v>
      </c>
      <c r="B72" s="62"/>
      <c r="C72" s="51"/>
      <c r="D72" s="63">
        <f t="shared" si="7"/>
        <v>0</v>
      </c>
      <c r="E72" s="199" t="s">
        <v>85</v>
      </c>
      <c r="F72" s="194"/>
    </row>
    <row r="73" spans="1:6" s="113" customFormat="1" ht="15" outlineLevel="1">
      <c r="A73" s="239" t="s">
        <v>137</v>
      </c>
      <c r="B73" s="62"/>
      <c r="C73" s="240">
        <v>1</v>
      </c>
      <c r="D73" s="63">
        <f t="shared" ref="D73" si="8">B73*C73</f>
        <v>0</v>
      </c>
      <c r="E73" s="154" t="s">
        <v>85</v>
      </c>
      <c r="F73" s="200"/>
    </row>
    <row r="74" spans="1:6" s="113" customFormat="1" ht="15" outlineLevel="1">
      <c r="A74" s="241" t="s">
        <v>92</v>
      </c>
      <c r="B74" s="82"/>
      <c r="C74" s="242">
        <v>1</v>
      </c>
      <c r="D74" s="83">
        <f>B74*C74</f>
        <v>0</v>
      </c>
      <c r="E74" s="194" t="s">
        <v>85</v>
      </c>
      <c r="F74" s="200" t="s">
        <v>51</v>
      </c>
    </row>
    <row r="75" spans="1:6" s="158" customFormat="1" ht="15" outlineLevel="1">
      <c r="A75" s="243" t="s">
        <v>93</v>
      </c>
      <c r="B75" s="279"/>
      <c r="C75" s="244"/>
      <c r="D75" s="59">
        <f>SUMIF(E:E,"CC",D:D)</f>
        <v>0</v>
      </c>
      <c r="E75" s="199" t="s">
        <v>35</v>
      </c>
      <c r="F75" s="200"/>
    </row>
    <row r="76" spans="1:6" s="158" customFormat="1" ht="16" outlineLevel="1">
      <c r="A76" s="245" t="s">
        <v>94</v>
      </c>
      <c r="B76" s="280"/>
      <c r="C76" s="246"/>
      <c r="D76" s="247"/>
      <c r="E76" s="194"/>
      <c r="F76" s="194"/>
    </row>
    <row r="77" spans="1:6" s="158" customFormat="1" ht="15" outlineLevel="1">
      <c r="A77" s="248" t="s">
        <v>95</v>
      </c>
      <c r="B77" s="281"/>
      <c r="C77" s="250"/>
      <c r="D77" s="251"/>
      <c r="E77" s="194"/>
      <c r="F77" s="194"/>
    </row>
    <row r="78" spans="1:6" s="113" customFormat="1" ht="15" outlineLevel="1">
      <c r="A78" s="252" t="s">
        <v>96</v>
      </c>
      <c r="B78" s="98"/>
      <c r="C78" s="253">
        <v>300</v>
      </c>
      <c r="D78" s="95">
        <f t="shared" ref="D78:D84" si="9">B78*C78</f>
        <v>0</v>
      </c>
      <c r="E78" s="154" t="s">
        <v>97</v>
      </c>
      <c r="F78" s="200"/>
    </row>
    <row r="79" spans="1:6" s="158" customFormat="1" ht="15" outlineLevel="1">
      <c r="A79" s="254" t="s">
        <v>98</v>
      </c>
      <c r="B79" s="98"/>
      <c r="C79" s="253">
        <v>700</v>
      </c>
      <c r="D79" s="95">
        <f t="shared" si="9"/>
        <v>0</v>
      </c>
      <c r="E79" s="154" t="s">
        <v>97</v>
      </c>
      <c r="F79" s="200"/>
    </row>
    <row r="80" spans="1:6" s="113" customFormat="1" ht="15" outlineLevel="1">
      <c r="A80" s="254" t="s">
        <v>99</v>
      </c>
      <c r="B80" s="98"/>
      <c r="C80" s="253">
        <v>900</v>
      </c>
      <c r="D80" s="95">
        <f t="shared" si="9"/>
        <v>0</v>
      </c>
      <c r="E80" s="154" t="s">
        <v>97</v>
      </c>
      <c r="F80" s="200"/>
    </row>
    <row r="81" spans="1:6" s="113" customFormat="1" ht="15" outlineLevel="1">
      <c r="A81" s="254" t="s">
        <v>131</v>
      </c>
      <c r="B81" s="98"/>
      <c r="C81" s="253">
        <v>450</v>
      </c>
      <c r="D81" s="95">
        <f>B81*C81</f>
        <v>0</v>
      </c>
      <c r="E81" s="199" t="s">
        <v>97</v>
      </c>
      <c r="F81" s="194"/>
    </row>
    <row r="82" spans="1:6" s="113" customFormat="1" ht="15" outlineLevel="1">
      <c r="A82" s="254" t="s">
        <v>135</v>
      </c>
      <c r="B82" s="98"/>
      <c r="C82" s="253">
        <v>4</v>
      </c>
      <c r="D82" s="95">
        <f t="shared" ref="D82" si="10">B82*C82</f>
        <v>0</v>
      </c>
      <c r="E82" s="154" t="s">
        <v>97</v>
      </c>
      <c r="F82" s="200"/>
    </row>
    <row r="83" spans="1:6" s="113" customFormat="1" ht="15" customHeight="1">
      <c r="A83" s="255" t="s">
        <v>138</v>
      </c>
      <c r="B83" s="43"/>
      <c r="C83" s="66"/>
      <c r="D83" s="48"/>
      <c r="E83" s="199" t="s">
        <v>97</v>
      </c>
      <c r="F83" s="194"/>
    </row>
    <row r="84" spans="1:6" s="113" customFormat="1" ht="16" outlineLevel="1" thickBot="1">
      <c r="A84" s="257" t="s">
        <v>137</v>
      </c>
      <c r="B84" s="57"/>
      <c r="C84" s="258">
        <v>1</v>
      </c>
      <c r="D84" s="97">
        <f t="shared" si="9"/>
        <v>0</v>
      </c>
      <c r="E84" s="154" t="s">
        <v>97</v>
      </c>
      <c r="F84" s="200"/>
    </row>
    <row r="85" spans="1:6" s="113" customFormat="1" ht="15" outlineLevel="1">
      <c r="A85" s="259" t="s">
        <v>100</v>
      </c>
      <c r="B85" s="277"/>
      <c r="C85" s="81"/>
      <c r="D85" s="59">
        <f>SUMIF(E:E,"P71o",D:D)</f>
        <v>0</v>
      </c>
      <c r="E85" s="194" t="s">
        <v>35</v>
      </c>
      <c r="F85" s="194"/>
    </row>
    <row r="86" spans="1:6" s="113" customFormat="1" ht="15" outlineLevel="1">
      <c r="A86" s="248" t="s">
        <v>101</v>
      </c>
      <c r="B86" s="281"/>
      <c r="C86" s="250"/>
      <c r="D86" s="251"/>
      <c r="E86" s="194"/>
      <c r="F86" s="194"/>
    </row>
    <row r="87" spans="1:6" s="113" customFormat="1" ht="15">
      <c r="A87" s="252" t="s">
        <v>102</v>
      </c>
      <c r="B87" s="98"/>
      <c r="C87" s="253">
        <v>400</v>
      </c>
      <c r="D87" s="95">
        <f t="shared" ref="D87:D94" si="11">B87*C87</f>
        <v>0</v>
      </c>
      <c r="E87" s="154" t="s">
        <v>103</v>
      </c>
      <c r="F87" s="200"/>
    </row>
    <row r="88" spans="1:6" s="113" customFormat="1" ht="28">
      <c r="A88" s="254" t="s">
        <v>132</v>
      </c>
      <c r="B88" s="98"/>
      <c r="C88" s="253">
        <v>1100</v>
      </c>
      <c r="D88" s="95">
        <f t="shared" si="11"/>
        <v>0</v>
      </c>
      <c r="E88" s="154" t="s">
        <v>103</v>
      </c>
      <c r="F88" s="200"/>
    </row>
    <row r="89" spans="1:6" s="158" customFormat="1" ht="15">
      <c r="A89" s="255" t="s">
        <v>104</v>
      </c>
      <c r="B89" s="43"/>
      <c r="C89" s="256">
        <v>600</v>
      </c>
      <c r="D89" s="48">
        <f t="shared" si="11"/>
        <v>0</v>
      </c>
      <c r="E89" s="154" t="s">
        <v>103</v>
      </c>
      <c r="F89" s="200"/>
    </row>
    <row r="90" spans="1:6" s="158" customFormat="1" ht="15" outlineLevel="1">
      <c r="A90" s="255" t="s">
        <v>133</v>
      </c>
      <c r="B90" s="43"/>
      <c r="C90" s="256">
        <v>500</v>
      </c>
      <c r="D90" s="48">
        <f t="shared" si="11"/>
        <v>0</v>
      </c>
      <c r="E90" s="154" t="s">
        <v>103</v>
      </c>
      <c r="F90" s="200"/>
    </row>
    <row r="91" spans="1:6" s="113" customFormat="1" ht="15" customHeight="1">
      <c r="A91" s="255" t="s">
        <v>135</v>
      </c>
      <c r="B91" s="43"/>
      <c r="C91" s="256">
        <v>6</v>
      </c>
      <c r="D91" s="48">
        <f>B91*C91</f>
        <v>0</v>
      </c>
      <c r="E91" s="199" t="s">
        <v>103</v>
      </c>
      <c r="F91" s="194"/>
    </row>
    <row r="92" spans="1:6" s="113" customFormat="1" ht="15" customHeight="1">
      <c r="A92" s="255" t="s">
        <v>138</v>
      </c>
      <c r="B92" s="43"/>
      <c r="C92" s="66"/>
      <c r="D92" s="48"/>
      <c r="E92" s="199" t="s">
        <v>103</v>
      </c>
      <c r="F92" s="194"/>
    </row>
    <row r="93" spans="1:6" s="113" customFormat="1" ht="15" outlineLevel="1">
      <c r="A93" s="255" t="s">
        <v>137</v>
      </c>
      <c r="B93" s="98"/>
      <c r="C93" s="253">
        <v>1</v>
      </c>
      <c r="D93" s="95">
        <f t="shared" si="11"/>
        <v>0</v>
      </c>
      <c r="E93" s="154" t="s">
        <v>103</v>
      </c>
      <c r="F93" s="200"/>
    </row>
    <row r="94" spans="1:6" s="158" customFormat="1" ht="16" outlineLevel="1" thickBot="1">
      <c r="A94" s="210" t="s">
        <v>134</v>
      </c>
      <c r="B94" s="52"/>
      <c r="C94" s="260">
        <v>400</v>
      </c>
      <c r="D94" s="53">
        <f t="shared" si="11"/>
        <v>0</v>
      </c>
      <c r="E94" s="154" t="s">
        <v>103</v>
      </c>
      <c r="F94" s="200" t="s">
        <v>51</v>
      </c>
    </row>
    <row r="95" spans="1:6" ht="15">
      <c r="A95" s="259" t="s">
        <v>105</v>
      </c>
      <c r="B95" s="277"/>
      <c r="C95" s="81"/>
      <c r="D95" s="59">
        <f>SUMIF(E:E,"P81",D:D)</f>
        <v>0</v>
      </c>
      <c r="E95" s="194" t="s">
        <v>35</v>
      </c>
      <c r="F95" s="194"/>
    </row>
    <row r="96" spans="1:6" ht="15">
      <c r="A96" s="248" t="s">
        <v>106</v>
      </c>
      <c r="B96" s="281"/>
      <c r="C96" s="250"/>
      <c r="D96" s="251"/>
      <c r="E96" s="194"/>
      <c r="F96" s="194"/>
    </row>
    <row r="97" spans="1:6" ht="15">
      <c r="A97" s="252" t="s">
        <v>102</v>
      </c>
      <c r="B97" s="98"/>
      <c r="C97" s="253">
        <v>300</v>
      </c>
      <c r="D97" s="95">
        <f t="shared" ref="D97:D104" si="12">B97*C97</f>
        <v>0</v>
      </c>
      <c r="E97" s="199" t="s">
        <v>107</v>
      </c>
      <c r="F97" s="200"/>
    </row>
    <row r="98" spans="1:6" ht="15">
      <c r="A98" s="254" t="s">
        <v>108</v>
      </c>
      <c r="B98" s="98"/>
      <c r="C98" s="253">
        <v>550</v>
      </c>
      <c r="D98" s="95">
        <f t="shared" ref="D98:D99" si="13">B98*C98</f>
        <v>0</v>
      </c>
      <c r="E98" s="199" t="s">
        <v>107</v>
      </c>
      <c r="F98" s="200"/>
    </row>
    <row r="99" spans="1:6" ht="15">
      <c r="A99" s="255" t="s">
        <v>109</v>
      </c>
      <c r="B99" s="43"/>
      <c r="C99" s="256">
        <v>750</v>
      </c>
      <c r="D99" s="48">
        <f t="shared" si="13"/>
        <v>0</v>
      </c>
      <c r="E99" s="199" t="s">
        <v>107</v>
      </c>
      <c r="F99" s="200"/>
    </row>
    <row r="100" spans="1:6" ht="15">
      <c r="A100" s="255" t="s">
        <v>110</v>
      </c>
      <c r="B100" s="43"/>
      <c r="C100" s="256">
        <v>500</v>
      </c>
      <c r="D100" s="48">
        <f t="shared" si="12"/>
        <v>0</v>
      </c>
      <c r="E100" s="199" t="s">
        <v>107</v>
      </c>
      <c r="F100" s="200"/>
    </row>
    <row r="101" spans="1:6" ht="15">
      <c r="A101" s="255" t="s">
        <v>111</v>
      </c>
      <c r="B101" s="43"/>
      <c r="C101" s="256">
        <v>300</v>
      </c>
      <c r="D101" s="48">
        <f t="shared" si="12"/>
        <v>0</v>
      </c>
      <c r="E101" s="199" t="s">
        <v>107</v>
      </c>
      <c r="F101" s="200"/>
    </row>
    <row r="102" spans="1:6" s="113" customFormat="1" ht="15" outlineLevel="1">
      <c r="A102" s="255" t="s">
        <v>135</v>
      </c>
      <c r="B102" s="98"/>
      <c r="C102" s="253">
        <v>3</v>
      </c>
      <c r="D102" s="95">
        <f t="shared" ref="D102:D103" si="14">B102*C102</f>
        <v>0</v>
      </c>
      <c r="E102" s="199" t="s">
        <v>107</v>
      </c>
      <c r="F102" s="194"/>
    </row>
    <row r="103" spans="1:6" s="113" customFormat="1" ht="15" customHeight="1">
      <c r="A103" s="271" t="s">
        <v>138</v>
      </c>
      <c r="B103" s="43"/>
      <c r="C103" s="66"/>
      <c r="D103" s="95">
        <f t="shared" si="14"/>
        <v>0</v>
      </c>
      <c r="E103" s="199" t="s">
        <v>107</v>
      </c>
      <c r="F103" s="194"/>
    </row>
    <row r="104" spans="1:6" s="113" customFormat="1" ht="16" outlineLevel="1" thickBot="1">
      <c r="A104" s="257" t="s">
        <v>137</v>
      </c>
      <c r="B104" s="57"/>
      <c r="C104" s="258">
        <v>1</v>
      </c>
      <c r="D104" s="97">
        <f t="shared" si="12"/>
        <v>0</v>
      </c>
      <c r="E104" s="154" t="s">
        <v>107</v>
      </c>
      <c r="F104" s="200"/>
    </row>
    <row r="105" spans="1:6" ht="15">
      <c r="A105" s="243" t="s">
        <v>112</v>
      </c>
      <c r="B105" s="35"/>
      <c r="C105" s="99"/>
      <c r="D105" s="64">
        <f>SUMIF(E:E,"P91",D:D)</f>
        <v>0</v>
      </c>
      <c r="E105" s="194" t="s">
        <v>35</v>
      </c>
      <c r="F105" s="261"/>
    </row>
    <row r="106" spans="1:6" ht="15">
      <c r="A106" s="248" t="s">
        <v>114</v>
      </c>
      <c r="B106" s="249"/>
      <c r="C106" s="250"/>
      <c r="D106" s="251"/>
      <c r="E106" s="194"/>
      <c r="F106" s="261"/>
    </row>
    <row r="107" spans="1:6" ht="16" thickBot="1">
      <c r="A107" s="262"/>
      <c r="B107" s="52"/>
      <c r="C107" s="100"/>
      <c r="D107" s="53">
        <f t="shared" ref="D107" si="15">B107*C107</f>
        <v>0</v>
      </c>
      <c r="E107" s="194" t="s">
        <v>42</v>
      </c>
      <c r="F107" s="261" t="s">
        <v>159</v>
      </c>
    </row>
    <row r="108" spans="1:6" ht="16" thickBot="1">
      <c r="A108" s="259" t="s">
        <v>136</v>
      </c>
      <c r="B108" s="58"/>
      <c r="C108" s="81"/>
      <c r="D108" s="59">
        <f>SUMIF(E:E,"O6",D:D)</f>
        <v>0</v>
      </c>
      <c r="E108" s="194" t="s">
        <v>35</v>
      </c>
      <c r="F108" s="261"/>
    </row>
    <row r="109" spans="1:6" ht="20">
      <c r="A109" s="161" t="s">
        <v>15</v>
      </c>
      <c r="B109" s="162"/>
      <c r="C109" s="263"/>
      <c r="D109" s="164">
        <f>D112-D110-D111</f>
        <v>0</v>
      </c>
      <c r="E109" s="194"/>
      <c r="F109" s="194"/>
    </row>
    <row r="110" spans="1:6" ht="20">
      <c r="A110" s="165" t="s">
        <v>16</v>
      </c>
      <c r="B110" s="166"/>
      <c r="C110" s="264"/>
      <c r="D110" s="168">
        <f>SUMIF(F:F,"OPT",D:D)</f>
        <v>0</v>
      </c>
      <c r="E110" s="265"/>
      <c r="F110" s="194"/>
    </row>
    <row r="111" spans="1:6" ht="20">
      <c r="A111" s="169" t="s">
        <v>158</v>
      </c>
      <c r="B111" s="170"/>
      <c r="C111" s="266"/>
      <c r="D111" s="168">
        <f>SUMIF(F:F,"OPTZ",D:D)</f>
        <v>0</v>
      </c>
      <c r="E111" s="265"/>
      <c r="F111" s="194"/>
    </row>
    <row r="112" spans="1:6" ht="21" thickBot="1">
      <c r="A112" s="172" t="s">
        <v>43</v>
      </c>
      <c r="B112" s="173"/>
      <c r="C112" s="267"/>
      <c r="D112" s="175">
        <f>SUMIF(E:E,"ZS",D:D)</f>
        <v>0</v>
      </c>
      <c r="E112" s="268"/>
      <c r="F112" s="268"/>
    </row>
    <row r="113" spans="3:6">
      <c r="C113" s="269"/>
      <c r="E113" s="268"/>
      <c r="F113" s="268"/>
    </row>
    <row r="115" spans="3:6">
      <c r="D115" s="270"/>
    </row>
  </sheetData>
  <sheetProtection algorithmName="SHA-512" hashValue="SybP5D0amc1u4x0nu18mar2ddCBSz5OtzJTmnqJjXiZ+WpC0WqizTGA0bHvy/K4F/pZCe36e87BBj4szJ7wvDQ==" saltValue="Hdq8xj/J0Drd6ejP2Cmm+A==" spinCount="100000" sheet="1" objects="1" scenarios="1"/>
  <dataConsolidate/>
  <mergeCells count="1">
    <mergeCell ref="B1:D3"/>
  </mergeCells>
  <printOptions horizontalCentered="1" gridLines="1"/>
  <pageMargins left="0.82677165354330717" right="0.82677165354330717" top="0.74803149606299213" bottom="0.74803149606299213" header="0.31496062992125984" footer="0.31496062992125984"/>
  <pageSetup paperSize="9" scale="65" fitToHeight="0" orientation="portrait" r:id="rId1"/>
  <headerFooter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D472548A9B740B951B187F7D02714" ma:contentTypeVersion="14" ma:contentTypeDescription="Ein neues Dokument erstellen." ma:contentTypeScope="" ma:versionID="d7c4c2001140ba9d96bf7c99b6345d0c">
  <xsd:schema xmlns:xsd="http://www.w3.org/2001/XMLSchema" xmlns:xs="http://www.w3.org/2001/XMLSchema" xmlns:p="http://schemas.microsoft.com/office/2006/metadata/properties" xmlns:ns2="9437ee95-51b8-4ec7-a9f8-f4a223d0b6cb" xmlns:ns3="718eccf6-9302-4b3b-a990-755a28e5b6e4" targetNamespace="http://schemas.microsoft.com/office/2006/metadata/properties" ma:root="true" ma:fieldsID="ed0183d98d048ec1be931917e77ff69b" ns2:_="" ns3:_="">
    <xsd:import namespace="9437ee95-51b8-4ec7-a9f8-f4a223d0b6cb"/>
    <xsd:import namespace="718eccf6-9302-4b3b-a990-755a28e5b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ee95-51b8-4ec7-a9f8-f4a223d0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f2064f61-399d-4255-b88a-57385e39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ccf6-9302-4b3b-a990-755a28e5b6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1a7fdfa-c50f-41c0-8c69-030d2ab562c6}" ma:internalName="TaxCatchAll" ma:showField="CatchAllData" ma:web="718eccf6-9302-4b3b-a990-755a28e5b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7ee95-51b8-4ec7-a9f8-f4a223d0b6cb">
      <Terms xmlns="http://schemas.microsoft.com/office/infopath/2007/PartnerControls"/>
    </lcf76f155ced4ddcb4097134ff3c332f>
    <TaxCatchAll xmlns="718eccf6-9302-4b3b-a990-755a28e5b6e4" xsi:nil="true"/>
    <SharedWithUsers xmlns="718eccf6-9302-4b3b-a990-755a28e5b6e4">
      <UserInfo>
        <DisplayName>Luca Zercher</DisplayName>
        <AccountId>291</AccountId>
        <AccountType/>
      </UserInfo>
      <UserInfo>
        <DisplayName>Nihal Caglayan</DisplayName>
        <AccountId>39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E5CCF-BCD0-43CE-84B9-F506E29A2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7ee95-51b8-4ec7-a9f8-f4a223d0b6cb"/>
    <ds:schemaRef ds:uri="718eccf6-9302-4b3b-a990-755a28e5b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8C3EDC-A212-471A-B4FA-EBF690E4B558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718eccf6-9302-4b3b-a990-755a28e5b6e4"/>
    <ds:schemaRef ds:uri="http://schemas.openxmlformats.org/package/2006/metadata/core-properties"/>
    <ds:schemaRef ds:uri="http://schemas.microsoft.com/office/2006/documentManagement/types"/>
    <ds:schemaRef ds:uri="9437ee95-51b8-4ec7-a9f8-f4a223d0b6c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DA92FC-56C9-451A-AAA1-F22AADFD0A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Gesamtkostenübersicht</vt:lpstr>
      <vt:lpstr>Gesamtkostenübersicht_Kosten</vt:lpstr>
      <vt:lpstr>Catering Personal</vt:lpstr>
      <vt:lpstr>Catering Ausstattung</vt:lpstr>
      <vt:lpstr>'Catering Ausstattung'!Druckbereich</vt:lpstr>
      <vt:lpstr>'Catering Personal'!Druckbereich</vt:lpstr>
      <vt:lpstr>Gesamtkostenübersicht!Druckbereich</vt:lpstr>
      <vt:lpstr>Gesamtkostenübersicht_Kosten!Druckbereich</vt:lpstr>
      <vt:lpstr>'Catering Ausstattung'!Drucktitel</vt:lpstr>
      <vt:lpstr>'Catering Personal'!Drucktitel</vt:lpstr>
      <vt:lpstr>Gesamtkostenübersicht!Drucktitel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 Sinnewe</cp:lastModifiedBy>
  <cp:revision/>
  <dcterms:created xsi:type="dcterms:W3CDTF">2021-05-17T08:18:04Z</dcterms:created>
  <dcterms:modified xsi:type="dcterms:W3CDTF">2025-04-16T12:49:29Z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0x010100947D472548A9B740B951B187F7D02714</vt:lpwstr>
  </property>
  <property fmtid="{D5CDD505-2E9C-101B-9397-08002B2CF9AE}" pid="3" name="Order">
    <vt:r8>6553400</vt:r8>
  </property>
  <property fmtid="{D5CDD505-2E9C-101B-9397-08002B2CF9AE}" pid="4" name="MediaServiceImageTags">
    <vt:lpwstr/>
  </property>
</Properties>
</file>